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730" windowHeight="10080" tabRatio="677" activeTab="6"/>
  </bookViews>
  <sheets>
    <sheet name="T1.2019" sheetId="1" r:id="rId1"/>
    <sheet name="T2" sheetId="2" r:id="rId2"/>
    <sheet name="T3" sheetId="3" r:id="rId3"/>
    <sheet name="T4" sheetId="4" r:id="rId4"/>
    <sheet name="QUY I" sheetId="5" r:id="rId5"/>
    <sheet name="T5" sheetId="6" r:id="rId6"/>
    <sheet name="6 tháng" sheetId="7" r:id="rId7"/>
    <sheet name="Sheet1" sheetId="8" r:id="rId8"/>
  </sheets>
  <definedNames>
    <definedName name="_xlnm.Print_Titles" localSheetId="6">'6 tháng'!$4:$5</definedName>
    <definedName name="_xlnm.Print_Titles" localSheetId="4">'QUY I'!$5:$6</definedName>
    <definedName name="_xlnm.Print_Titles" localSheetId="0">'T1.2019'!$5:$6</definedName>
    <definedName name="_xlnm.Print_Titles" localSheetId="1">'T2'!$5:$6</definedName>
    <definedName name="_xlnm.Print_Titles" localSheetId="2">'T3'!$5:$6</definedName>
    <definedName name="_xlnm.Print_Titles" localSheetId="3">'T4'!$5:$6</definedName>
    <definedName name="_xlnm.Print_Titles" localSheetId="5">'T5'!$4:$5</definedName>
  </definedNames>
  <calcPr fullCalcOnLoad="1"/>
</workbook>
</file>

<file path=xl/sharedStrings.xml><?xml version="1.0" encoding="utf-8"?>
<sst xmlns="http://schemas.openxmlformats.org/spreadsheetml/2006/main" count="1265" uniqueCount="55">
  <si>
    <t>STT</t>
  </si>
  <si>
    <t>Nội dung</t>
  </si>
  <si>
    <t>Đơn vị tính</t>
  </si>
  <si>
    <t>Toàn tỉnh</t>
  </si>
  <si>
    <t>Chia ra các huyện, thành phố</t>
  </si>
  <si>
    <t>Thành phố</t>
  </si>
  <si>
    <t>Yên Sơn</t>
  </si>
  <si>
    <t>Hàm Yên</t>
  </si>
  <si>
    <t>Chiêm Hóa</t>
  </si>
  <si>
    <t>Na Hang</t>
  </si>
  <si>
    <t>Lâm Bình</t>
  </si>
  <si>
    <t>a</t>
  </si>
  <si>
    <t>Con</t>
  </si>
  <si>
    <t>b</t>
  </si>
  <si>
    <t>c</t>
  </si>
  <si>
    <t>Đàn trâu</t>
  </si>
  <si>
    <t>Tiêm LMLM</t>
  </si>
  <si>
    <t>%</t>
  </si>
  <si>
    <t>Tiêm THT</t>
  </si>
  <si>
    <t>Đàn bò</t>
  </si>
  <si>
    <t>Đàn lợn</t>
  </si>
  <si>
    <t>Dịch tả</t>
  </si>
  <si>
    <t>Đàn gia cầm</t>
  </si>
  <si>
    <t>Đàn chó</t>
  </si>
  <si>
    <t xml:space="preserve"> - Kết quả thực hiện</t>
  </si>
  <si>
    <t xml:space="preserve"> - Tỷ lệ so với kế hoạch</t>
  </si>
  <si>
    <t>Lượt con</t>
  </si>
  <si>
    <t xml:space="preserve"> - Kế hoạch thực hiện</t>
  </si>
  <si>
    <t>Đàn Dê</t>
  </si>
  <si>
    <t xml:space="preserve">Sơn Dương </t>
  </si>
  <si>
    <t xml:space="preserve"> </t>
  </si>
  <si>
    <t xml:space="preserve"> -   </t>
  </si>
  <si>
    <t>Niu cát sơn</t>
  </si>
  <si>
    <t>Dịch tả vịt</t>
  </si>
  <si>
    <t xml:space="preserve">  </t>
  </si>
  <si>
    <t xml:space="preserve"> - Số cùng kỳ 2017</t>
  </si>
  <si>
    <t xml:space="preserve"> - Tỷ lệ so với vụ Xuân - Hè năm 2017</t>
  </si>
  <si>
    <t>Biểu số 02</t>
  </si>
  <si>
    <t>BIỂU TỔNG HỢP KẾT QUẢ TIÊM PHÒNG THÁNG 01 NĂM 2019</t>
  </si>
  <si>
    <t xml:space="preserve"> - Tỷ lệ so với vụ Xuân - Hè năm 2018</t>
  </si>
  <si>
    <t xml:space="preserve">Tiêm LMLM </t>
  </si>
  <si>
    <t>(Kèm theo báo cáo số 10 /BC-CNTY, ngày 15 tháng  01 năm 2019 của Chi cục Chăn nuôi và Thú y)</t>
  </si>
  <si>
    <t>BÁO CÁO TIẾN ĐỘ TIÊM PHÒNG NĂM 2019</t>
  </si>
  <si>
    <t>(Kèm theo báo cáo số 24/BC-CNTY, ngày 18 tháng  02 năm 2019 của Chi cục Chăn nuôi và Thú y)</t>
  </si>
  <si>
    <t>(Kèm theo báo cáo số 50 /BC-CNTY, ngày 15 tháng 3 năm 2019 của Chi cục Chăn nuôi và Thú y)</t>
  </si>
  <si>
    <t>Tiêm LMLM lợn nái, lợn đực giống)</t>
  </si>
  <si>
    <t>BÁO CÁO TIẾN ĐỘ TIÊM PHÒNG QUÝ I NĂM 2019</t>
  </si>
  <si>
    <t>(Kèm theo báo cáo số 72/BC-CNTY, ngày 01 tháng 4 năm 2019 của Chi cục Chăn nuôi và Thú y)</t>
  </si>
  <si>
    <t>BÁO CÁO TIẾN ĐỘ TIÊM VỤ XUÂN-HÈ NĂM 2019</t>
  </si>
  <si>
    <t>(Kèm theo báo cáo số 83/BC-CNTY, ngày 16 tháng 4 năm 2019 của Chi cục Chăn nuôi và Thú y)</t>
  </si>
  <si>
    <t xml:space="preserve"> - Số cùng kỳ 2018</t>
  </si>
  <si>
    <t>BIỂU TỔNG HỢP TIẾN ĐỘ TIÊM PHÒNG CÁC LOẠI VẮC XIN CHO ĐÀN GIA SÚC, GIA CẦM VỤ XUÂN-HÈ NĂM 2019</t>
  </si>
  <si>
    <t>(Kèm theo báo cáo số 104 BC-CNTY ngày 15 /5/2019 của Chi cục Chăn nuôi và Thú y)</t>
  </si>
  <si>
    <t>Biểu số 01</t>
  </si>
  <si>
    <t>(Kèm theo báo cáo ngày      / 6/2019 của Sở Nông nghiệp và PTNT)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</si>
</sst>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"/>
    <numFmt numFmtId="184" formatCode="0.000000000"/>
    <numFmt numFmtId="185" formatCode="0.0000000"/>
    <numFmt numFmtId="186" formatCode="_(* #,##0.000_);_(* \(#,##0.00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#,##0.0"/>
    <numFmt numFmtId="192" formatCode="#,##0.000"/>
    <numFmt numFmtId="193" formatCode="#,##0;[Red]#,##0"/>
  </numFmts>
  <fonts count="89">
    <font>
      <sz val="14"/>
      <name val=".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4"/>
      <color indexed="12"/>
      <name val=".VnTime"/>
      <family val="2"/>
    </font>
    <font>
      <u val="single"/>
      <sz val="14"/>
      <color indexed="36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4"/>
      <name val=".VnTime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4"/>
      <color indexed="30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6"/>
      <name val=".VnTime"/>
      <family val="2"/>
    </font>
    <font>
      <sz val="14"/>
      <color indexed="56"/>
      <name val="Times New Roman"/>
      <family val="1"/>
    </font>
    <font>
      <sz val="14"/>
      <color indexed="56"/>
      <name val=".VnTime"/>
      <family val="2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4"/>
      <color indexed="30"/>
      <name val=".VnTime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56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002060"/>
      <name val=".VnTime"/>
      <family val="2"/>
    </font>
    <font>
      <sz val="14"/>
      <color rgb="FF002060"/>
      <name val="Times New Roman"/>
      <family val="1"/>
    </font>
    <font>
      <sz val="14"/>
      <color rgb="FF002060"/>
      <name val=".VnTime"/>
      <family val="2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4"/>
      <color rgb="FF0070C0"/>
      <name val=".VnTime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206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69" fillId="0" borderId="10" xfId="0" applyNumberFormat="1" applyFont="1" applyFill="1" applyBorder="1" applyAlignment="1">
      <alignment vertical="center"/>
    </xf>
    <xf numFmtId="3" fontId="7" fillId="0" borderId="10" xfId="42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43" fontId="10" fillId="0" borderId="10" xfId="42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vertical="center"/>
    </xf>
    <xf numFmtId="3" fontId="76" fillId="0" borderId="10" xfId="0" applyNumberFormat="1" applyFont="1" applyFill="1" applyBorder="1" applyAlignment="1">
      <alignment vertical="center"/>
    </xf>
    <xf numFmtId="3" fontId="77" fillId="0" borderId="10" xfId="0" applyNumberFormat="1" applyFont="1" applyFill="1" applyBorder="1" applyAlignment="1">
      <alignment vertical="center"/>
    </xf>
    <xf numFmtId="3" fontId="78" fillId="0" borderId="10" xfId="0" applyNumberFormat="1" applyFont="1" applyFill="1" applyBorder="1" applyAlignment="1">
      <alignment vertical="center"/>
    </xf>
    <xf numFmtId="191" fontId="75" fillId="0" borderId="10" xfId="0" applyNumberFormat="1" applyFont="1" applyFill="1" applyBorder="1" applyAlignment="1">
      <alignment vertical="center"/>
    </xf>
    <xf numFmtId="191" fontId="77" fillId="0" borderId="10" xfId="0" applyNumberFormat="1" applyFont="1" applyFill="1" applyBorder="1" applyAlignment="1">
      <alignment vertical="center"/>
    </xf>
    <xf numFmtId="3" fontId="77" fillId="0" borderId="10" xfId="42" applyNumberFormat="1" applyFont="1" applyFill="1" applyBorder="1" applyAlignment="1">
      <alignment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/>
    </xf>
    <xf numFmtId="3" fontId="80" fillId="0" borderId="10" xfId="0" applyNumberFormat="1" applyFont="1" applyFill="1" applyBorder="1" applyAlignment="1">
      <alignment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vertical="center"/>
    </xf>
    <xf numFmtId="3" fontId="82" fillId="0" borderId="10" xfId="0" applyNumberFormat="1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vertical="center"/>
    </xf>
    <xf numFmtId="3" fontId="83" fillId="0" borderId="10" xfId="0" applyNumberFormat="1" applyFont="1" applyFill="1" applyBorder="1" applyAlignment="1">
      <alignment vertical="center"/>
    </xf>
    <xf numFmtId="4" fontId="84" fillId="0" borderId="10" xfId="0" applyNumberFormat="1" applyFont="1" applyFill="1" applyBorder="1" applyAlignment="1">
      <alignment vertical="center"/>
    </xf>
    <xf numFmtId="4" fontId="80" fillId="0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0" fontId="86" fillId="0" borderId="11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87" fillId="0" borderId="11" xfId="0" applyFont="1" applyFill="1" applyBorder="1" applyAlignment="1">
      <alignment horizontal="right"/>
    </xf>
    <xf numFmtId="0" fontId="8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7">
      <selection activeCell="A29" sqref="A29:IV33"/>
    </sheetView>
  </sheetViews>
  <sheetFormatPr defaultColWidth="8.66015625" defaultRowHeight="18"/>
  <cols>
    <col min="1" max="1" width="4" style="2" customWidth="1"/>
    <col min="2" max="2" width="27.58203125" style="2" customWidth="1"/>
    <col min="3" max="3" width="8" style="8" customWidth="1"/>
    <col min="4" max="4" width="9.5" style="2" bestFit="1" customWidth="1"/>
    <col min="5" max="5" width="9" style="2" bestFit="1" customWidth="1"/>
    <col min="6" max="6" width="8.91015625" style="2" customWidth="1"/>
    <col min="7" max="11" width="9" style="2" bestFit="1" customWidth="1"/>
    <col min="12" max="12" width="8.91015625" style="2" bestFit="1" customWidth="1"/>
    <col min="13" max="16384" width="8.83203125" style="2" customWidth="1"/>
  </cols>
  <sheetData>
    <row r="1" spans="1:31" s="4" customFormat="1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18.7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8.75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1"/>
      <c r="B4" s="1"/>
      <c r="C4" s="7"/>
      <c r="D4" s="1"/>
      <c r="E4" s="1"/>
      <c r="F4" s="1"/>
      <c r="G4" s="1"/>
      <c r="H4" s="1"/>
      <c r="I4" s="1"/>
      <c r="J4" s="81" t="s">
        <v>37</v>
      </c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6" customFormat="1" ht="24" customHeight="1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5"/>
      <c r="G5" s="85"/>
      <c r="H5" s="85"/>
      <c r="I5" s="85"/>
      <c r="J5" s="85"/>
      <c r="K5" s="8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2.5" customHeight="1">
      <c r="A6" s="83"/>
      <c r="B6" s="83"/>
      <c r="C6" s="83"/>
      <c r="D6" s="83"/>
      <c r="E6" s="9" t="s">
        <v>5</v>
      </c>
      <c r="F6" s="9" t="s">
        <v>6</v>
      </c>
      <c r="G6" s="9" t="s">
        <v>29</v>
      </c>
      <c r="H6" s="9" t="s">
        <v>7</v>
      </c>
      <c r="I6" s="9" t="s">
        <v>8</v>
      </c>
      <c r="J6" s="9" t="s">
        <v>9</v>
      </c>
      <c r="K6" s="9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3" customFormat="1" ht="18.75" customHeight="1">
      <c r="A7" s="9">
        <v>1</v>
      </c>
      <c r="B7" s="10" t="s">
        <v>15</v>
      </c>
      <c r="C7" s="9" t="s">
        <v>26</v>
      </c>
      <c r="D7" s="11">
        <f>D10+D16</f>
        <v>2649</v>
      </c>
      <c r="E7" s="11">
        <f aca="true" t="shared" si="0" ref="E7:J7">E10+E16</f>
        <v>62</v>
      </c>
      <c r="F7" s="11">
        <f t="shared" si="0"/>
        <v>34</v>
      </c>
      <c r="G7" s="11">
        <f t="shared" si="0"/>
        <v>1235</v>
      </c>
      <c r="H7" s="11">
        <f t="shared" si="0"/>
        <v>818</v>
      </c>
      <c r="I7" s="11">
        <f t="shared" si="0"/>
        <v>500</v>
      </c>
      <c r="J7" s="11">
        <f t="shared" si="0"/>
        <v>0</v>
      </c>
      <c r="K7" s="11">
        <f>K10+K16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1" customFormat="1" ht="18.75" customHeight="1">
      <c r="A8" s="14" t="s">
        <v>11</v>
      </c>
      <c r="B8" s="15" t="s">
        <v>16</v>
      </c>
      <c r="C8" s="14"/>
      <c r="D8" s="19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3" customFormat="1" ht="18.75" customHeight="1">
      <c r="A9" s="16"/>
      <c r="B9" s="17" t="s">
        <v>27</v>
      </c>
      <c r="C9" s="16" t="s">
        <v>12</v>
      </c>
      <c r="D9" s="18">
        <f>SUM(E9:K9)</f>
        <v>0</v>
      </c>
      <c r="E9" s="18"/>
      <c r="F9" s="18"/>
      <c r="G9" s="18"/>
      <c r="H9" s="18"/>
      <c r="I9" s="18"/>
      <c r="J9" s="18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34" customFormat="1" ht="18.75" customHeight="1">
      <c r="A10" s="30"/>
      <c r="B10" s="31" t="s">
        <v>24</v>
      </c>
      <c r="C10" s="30" t="s">
        <v>12</v>
      </c>
      <c r="D10" s="32">
        <f>SUM(E10:K10)</f>
        <v>2066</v>
      </c>
      <c r="E10" s="32">
        <v>52</v>
      </c>
      <c r="F10" s="32">
        <v>17</v>
      </c>
      <c r="G10" s="32">
        <v>1235</v>
      </c>
      <c r="H10" s="32">
        <v>512</v>
      </c>
      <c r="I10" s="32">
        <v>250</v>
      </c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3" customFormat="1" ht="18.75" customHeight="1" hidden="1">
      <c r="A11" s="16"/>
      <c r="B11" s="17" t="s">
        <v>25</v>
      </c>
      <c r="C11" s="16" t="s">
        <v>17</v>
      </c>
      <c r="D11" s="18" t="e">
        <f>D10/D9*100</f>
        <v>#DIV/0!</v>
      </c>
      <c r="E11" s="18"/>
      <c r="F11" s="18"/>
      <c r="G11" s="18"/>
      <c r="H11" s="18"/>
      <c r="I11" s="11"/>
      <c r="J11" s="11"/>
      <c r="K11" s="2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18.75" customHeight="1" hidden="1">
      <c r="A12" s="16"/>
      <c r="B12" s="17" t="s">
        <v>35</v>
      </c>
      <c r="C12" s="16" t="s">
        <v>12</v>
      </c>
      <c r="D12" s="18">
        <f>SUM(E12:K12)</f>
        <v>0</v>
      </c>
      <c r="E12" s="18"/>
      <c r="F12" s="18"/>
      <c r="G12" s="18"/>
      <c r="H12" s="18"/>
      <c r="I12" s="18"/>
      <c r="J12" s="18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18.75" customHeight="1" hidden="1">
      <c r="A13" s="16"/>
      <c r="B13" s="17" t="s">
        <v>39</v>
      </c>
      <c r="C13" s="16" t="s">
        <v>17</v>
      </c>
      <c r="D13" s="18" t="e">
        <f>D10/D12*100</f>
        <v>#DIV/0!</v>
      </c>
      <c r="E13" s="18"/>
      <c r="F13" s="18"/>
      <c r="G13" s="18"/>
      <c r="H13" s="18"/>
      <c r="I13" s="18"/>
      <c r="J13" s="18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1" customFormat="1" ht="18.75" customHeight="1">
      <c r="A14" s="14" t="s">
        <v>13</v>
      </c>
      <c r="B14" s="15" t="s">
        <v>18</v>
      </c>
      <c r="C14" s="14" t="s">
        <v>34</v>
      </c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3" customFormat="1" ht="18.75" customHeight="1">
      <c r="A15" s="16"/>
      <c r="B15" s="17" t="s">
        <v>27</v>
      </c>
      <c r="C15" s="16" t="s">
        <v>12</v>
      </c>
      <c r="D15" s="18">
        <f>SUM(E15:K15)</f>
        <v>0</v>
      </c>
      <c r="E15" s="18"/>
      <c r="F15" s="18"/>
      <c r="G15" s="18"/>
      <c r="H15" s="18"/>
      <c r="I15" s="18"/>
      <c r="J15" s="18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4" customFormat="1" ht="18.75" customHeight="1">
      <c r="A16" s="30"/>
      <c r="B16" s="31" t="s">
        <v>24</v>
      </c>
      <c r="C16" s="30" t="s">
        <v>12</v>
      </c>
      <c r="D16" s="32">
        <f>SUM(E16:K16)</f>
        <v>583</v>
      </c>
      <c r="E16" s="32">
        <v>10</v>
      </c>
      <c r="F16" s="32">
        <v>17</v>
      </c>
      <c r="G16" s="32"/>
      <c r="H16" s="32">
        <v>306</v>
      </c>
      <c r="I16" s="32">
        <v>250</v>
      </c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3" customFormat="1" ht="0.75" customHeight="1">
      <c r="A17" s="16"/>
      <c r="B17" s="17" t="s">
        <v>25</v>
      </c>
      <c r="C17" s="16" t="s">
        <v>17</v>
      </c>
      <c r="D17" s="18" t="e">
        <f>D16/D15*100</f>
        <v>#DIV/0!</v>
      </c>
      <c r="E17" s="11" t="e">
        <f aca="true" t="shared" si="1" ref="E17:K17">E16/E15*100</f>
        <v>#DIV/0!</v>
      </c>
      <c r="F17" s="18" t="e">
        <f t="shared" si="1"/>
        <v>#DIV/0!</v>
      </c>
      <c r="G17" s="18" t="e">
        <f t="shared" si="1"/>
        <v>#DIV/0!</v>
      </c>
      <c r="H17" s="18" t="e">
        <f t="shared" si="1"/>
        <v>#DIV/0!</v>
      </c>
      <c r="I17" s="11" t="e">
        <f t="shared" si="1"/>
        <v>#DIV/0!</v>
      </c>
      <c r="J17" s="11" t="e">
        <f t="shared" si="1"/>
        <v>#DIV/0!</v>
      </c>
      <c r="K17" s="29" t="e">
        <f t="shared" si="1"/>
        <v>#DIV/0!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3" customFormat="1" ht="18.75" customHeight="1" hidden="1">
      <c r="A18" s="16"/>
      <c r="B18" s="17" t="s">
        <v>35</v>
      </c>
      <c r="C18" s="16" t="s">
        <v>12</v>
      </c>
      <c r="D18" s="18">
        <f>SUM(E18:K18)</f>
        <v>69711</v>
      </c>
      <c r="E18" s="18">
        <v>967</v>
      </c>
      <c r="F18" s="18">
        <v>12122</v>
      </c>
      <c r="G18" s="18">
        <v>9383</v>
      </c>
      <c r="H18" s="18">
        <v>11733</v>
      </c>
      <c r="I18" s="18">
        <v>18388</v>
      </c>
      <c r="J18" s="18">
        <v>10438</v>
      </c>
      <c r="K18" s="18">
        <v>6680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3" customFormat="1" ht="18.75" customHeight="1" hidden="1">
      <c r="A19" s="16"/>
      <c r="B19" s="17" t="s">
        <v>36</v>
      </c>
      <c r="C19" s="16" t="s">
        <v>17</v>
      </c>
      <c r="D19" s="18">
        <f>D16/D18*100</f>
        <v>0.8363099080489449</v>
      </c>
      <c r="E19" s="18">
        <f aca="true" t="shared" si="2" ref="E19:K19">E16/E18*100</f>
        <v>1.0341261633919339</v>
      </c>
      <c r="F19" s="18">
        <f t="shared" si="2"/>
        <v>0.14024088434251772</v>
      </c>
      <c r="G19" s="18">
        <f t="shared" si="2"/>
        <v>0</v>
      </c>
      <c r="H19" s="18">
        <f t="shared" si="2"/>
        <v>2.608028637177193</v>
      </c>
      <c r="I19" s="18">
        <f t="shared" si="2"/>
        <v>1.3595823363062869</v>
      </c>
      <c r="J19" s="18">
        <f t="shared" si="2"/>
        <v>0</v>
      </c>
      <c r="K19" s="18">
        <f t="shared" si="2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5" customFormat="1" ht="18.75" customHeight="1">
      <c r="A20" s="9">
        <v>2</v>
      </c>
      <c r="B20" s="10" t="s">
        <v>19</v>
      </c>
      <c r="C20" s="9" t="s">
        <v>26</v>
      </c>
      <c r="D20" s="11">
        <f>D23+D29</f>
        <v>849</v>
      </c>
      <c r="E20" s="11">
        <f aca="true" t="shared" si="3" ref="E20:K20">E23+E29</f>
        <v>42</v>
      </c>
      <c r="F20" s="11">
        <f t="shared" si="3"/>
        <v>20</v>
      </c>
      <c r="G20" s="11">
        <f t="shared" si="3"/>
        <v>787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1" customFormat="1" ht="18.75" customHeight="1">
      <c r="A21" s="14" t="s">
        <v>11</v>
      </c>
      <c r="B21" s="15" t="s">
        <v>16</v>
      </c>
      <c r="C21" s="14"/>
      <c r="D21" s="19"/>
      <c r="E21" s="27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3" customFormat="1" ht="18.75" customHeight="1">
      <c r="A22" s="16"/>
      <c r="B22" s="17" t="s">
        <v>27</v>
      </c>
      <c r="C22" s="16" t="s">
        <v>12</v>
      </c>
      <c r="D22" s="18">
        <f>SUM(E22:K22)</f>
        <v>0</v>
      </c>
      <c r="E22" s="18"/>
      <c r="F22" s="18"/>
      <c r="G22" s="18"/>
      <c r="H22" s="18"/>
      <c r="I22" s="18"/>
      <c r="J22" s="18"/>
      <c r="K22" s="18"/>
      <c r="L22" s="22" t="s">
        <v>30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34" customFormat="1" ht="18.75" customHeight="1">
      <c r="A23" s="30"/>
      <c r="B23" s="31" t="s">
        <v>24</v>
      </c>
      <c r="C23" s="30" t="s">
        <v>12</v>
      </c>
      <c r="D23" s="32">
        <f>SUM(E23:K23)</f>
        <v>829</v>
      </c>
      <c r="E23" s="32">
        <v>32</v>
      </c>
      <c r="F23" s="32">
        <v>10</v>
      </c>
      <c r="G23" s="32">
        <v>787</v>
      </c>
      <c r="H23" s="32"/>
      <c r="I23" s="32"/>
      <c r="J23" s="32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3" customFormat="1" ht="0.75" customHeight="1">
      <c r="A24" s="16"/>
      <c r="B24" s="17" t="s">
        <v>25</v>
      </c>
      <c r="C24" s="16" t="s">
        <v>17</v>
      </c>
      <c r="D24" s="18" t="e">
        <f>D23/D22*100</f>
        <v>#DIV/0!</v>
      </c>
      <c r="E24" s="18" t="e">
        <f aca="true" t="shared" si="4" ref="E24:K24">E23/E22*100</f>
        <v>#DIV/0!</v>
      </c>
      <c r="F24" s="18" t="e">
        <f t="shared" si="4"/>
        <v>#DIV/0!</v>
      </c>
      <c r="G24" s="18" t="e">
        <f t="shared" si="4"/>
        <v>#DIV/0!</v>
      </c>
      <c r="H24" s="18" t="e">
        <f t="shared" si="4"/>
        <v>#DIV/0!</v>
      </c>
      <c r="I24" s="18" t="e">
        <f t="shared" si="4"/>
        <v>#DIV/0!</v>
      </c>
      <c r="J24" s="18" t="e">
        <f t="shared" si="4"/>
        <v>#DIV/0!</v>
      </c>
      <c r="K24" s="29" t="e">
        <f t="shared" si="4"/>
        <v>#DIV/0!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3" customFormat="1" ht="18.75" customHeight="1" hidden="1">
      <c r="A25" s="16"/>
      <c r="B25" s="17" t="s">
        <v>35</v>
      </c>
      <c r="C25" s="16" t="s">
        <v>12</v>
      </c>
      <c r="D25" s="18">
        <f>SUM(E25:K25)</f>
        <v>13522</v>
      </c>
      <c r="E25" s="18">
        <v>639</v>
      </c>
      <c r="F25" s="18">
        <v>6084</v>
      </c>
      <c r="G25" s="18">
        <v>2603</v>
      </c>
      <c r="H25" s="18">
        <v>1918</v>
      </c>
      <c r="I25" s="18">
        <v>101</v>
      </c>
      <c r="J25" s="18">
        <v>2046</v>
      </c>
      <c r="K25" s="18">
        <v>131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3" customFormat="1" ht="18.75" customHeight="1" hidden="1">
      <c r="A26" s="16"/>
      <c r="B26" s="17" t="s">
        <v>36</v>
      </c>
      <c r="C26" s="16" t="s">
        <v>17</v>
      </c>
      <c r="D26" s="18">
        <f>D23/D25*100</f>
        <v>6.130749889069664</v>
      </c>
      <c r="E26" s="18">
        <f aca="true" t="shared" si="5" ref="E26:K26">E23/E25*100</f>
        <v>5.007824726134586</v>
      </c>
      <c r="F26" s="18">
        <f t="shared" si="5"/>
        <v>0.1643655489809336</v>
      </c>
      <c r="G26" s="18">
        <f t="shared" si="5"/>
        <v>30.234344986553975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1" customFormat="1" ht="18.75" customHeight="1">
      <c r="A27" s="14" t="s">
        <v>13</v>
      </c>
      <c r="B27" s="15" t="s">
        <v>18</v>
      </c>
      <c r="C27" s="14" t="s">
        <v>26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3" customFormat="1" ht="18.75" customHeight="1">
      <c r="A28" s="16"/>
      <c r="B28" s="17" t="s">
        <v>27</v>
      </c>
      <c r="C28" s="16" t="s">
        <v>12</v>
      </c>
      <c r="D28" s="18">
        <f>SUM(E28:K28)</f>
        <v>0</v>
      </c>
      <c r="E28" s="18">
        <f>E22</f>
        <v>0</v>
      </c>
      <c r="F28" s="18">
        <f aca="true" t="shared" si="6" ref="F28:K28">F22</f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34" customFormat="1" ht="18.75" customHeight="1">
      <c r="A29" s="30"/>
      <c r="B29" s="31" t="s">
        <v>24</v>
      </c>
      <c r="C29" s="30" t="s">
        <v>12</v>
      </c>
      <c r="D29" s="32">
        <f>SUM(E29:K29)</f>
        <v>20</v>
      </c>
      <c r="E29" s="32">
        <v>10</v>
      </c>
      <c r="F29" s="32">
        <v>10</v>
      </c>
      <c r="G29" s="32"/>
      <c r="H29" s="32"/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3" customFormat="1" ht="18.75" customHeight="1">
      <c r="A30" s="16"/>
      <c r="B30" s="17" t="s">
        <v>25</v>
      </c>
      <c r="C30" s="16" t="s">
        <v>17</v>
      </c>
      <c r="D30" s="18" t="e">
        <f>D29/D28*100</f>
        <v>#DIV/0!</v>
      </c>
      <c r="E30" s="11"/>
      <c r="F30" s="11"/>
      <c r="G30" s="18"/>
      <c r="H30" s="18"/>
      <c r="I30" s="18"/>
      <c r="J30" s="11"/>
      <c r="K30" s="2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3" customFormat="1" ht="18.75" customHeight="1">
      <c r="A31" s="16"/>
      <c r="B31" s="17" t="s">
        <v>35</v>
      </c>
      <c r="C31" s="16" t="s">
        <v>12</v>
      </c>
      <c r="D31" s="18">
        <f>SUM(E31:K31)</f>
        <v>0</v>
      </c>
      <c r="E31" s="18"/>
      <c r="F31" s="18"/>
      <c r="G31" s="18"/>
      <c r="H31" s="18"/>
      <c r="I31" s="18"/>
      <c r="J31" s="18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3" customFormat="1" ht="18.75" customHeight="1">
      <c r="A32" s="16"/>
      <c r="B32" s="17" t="s">
        <v>36</v>
      </c>
      <c r="C32" s="16" t="s">
        <v>17</v>
      </c>
      <c r="D32" s="18" t="e">
        <f>D29/D31*100</f>
        <v>#DIV/0!</v>
      </c>
      <c r="E32" s="18"/>
      <c r="F32" s="18"/>
      <c r="G32" s="18"/>
      <c r="H32" s="18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5" customFormat="1" ht="18.75" customHeight="1">
      <c r="A33" s="9">
        <v>3</v>
      </c>
      <c r="B33" s="10" t="s">
        <v>28</v>
      </c>
      <c r="C33" s="9" t="s">
        <v>26</v>
      </c>
      <c r="D33" s="11">
        <f>D35</f>
        <v>20</v>
      </c>
      <c r="E33" s="11">
        <f aca="true" t="shared" si="7" ref="E33:K33">E35</f>
        <v>0</v>
      </c>
      <c r="F33" s="11">
        <f t="shared" si="7"/>
        <v>0</v>
      </c>
      <c r="G33" s="11">
        <f t="shared" si="7"/>
        <v>0</v>
      </c>
      <c r="H33" s="11">
        <f t="shared" si="7"/>
        <v>20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3" customFormat="1" ht="18.75" customHeight="1">
      <c r="A34" s="16"/>
      <c r="B34" s="17" t="s">
        <v>27</v>
      </c>
      <c r="C34" s="16" t="s">
        <v>12</v>
      </c>
      <c r="D34" s="18">
        <f>SUM(E34:K34)</f>
        <v>0</v>
      </c>
      <c r="E34" s="18"/>
      <c r="F34" s="18"/>
      <c r="G34" s="18"/>
      <c r="H34" s="18"/>
      <c r="I34" s="18"/>
      <c r="J34" s="18"/>
      <c r="K34" s="18"/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34" customFormat="1" ht="18" customHeight="1">
      <c r="A35" s="30"/>
      <c r="B35" s="31" t="s">
        <v>24</v>
      </c>
      <c r="C35" s="30" t="s">
        <v>12</v>
      </c>
      <c r="D35" s="32">
        <f>SUM(E35:K35)</f>
        <v>20</v>
      </c>
      <c r="E35" s="32"/>
      <c r="F35" s="32"/>
      <c r="G35" s="32"/>
      <c r="H35" s="32">
        <v>20</v>
      </c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3" customFormat="1" ht="18.75" customHeight="1" hidden="1">
      <c r="A36" s="16"/>
      <c r="B36" s="17" t="s">
        <v>25</v>
      </c>
      <c r="C36" s="16" t="s">
        <v>17</v>
      </c>
      <c r="D36" s="18" t="e">
        <f>D35/D34*100</f>
        <v>#DIV/0!</v>
      </c>
      <c r="E36" s="18" t="e">
        <f aca="true" t="shared" si="8" ref="E36:K36">E35/E34*100</f>
        <v>#DIV/0!</v>
      </c>
      <c r="F36" s="18" t="e">
        <f t="shared" si="8"/>
        <v>#DIV/0!</v>
      </c>
      <c r="G36" s="18" t="e">
        <f t="shared" si="8"/>
        <v>#DIV/0!</v>
      </c>
      <c r="H36" s="18" t="e">
        <f t="shared" si="8"/>
        <v>#DIV/0!</v>
      </c>
      <c r="I36" s="18" t="e">
        <f t="shared" si="8"/>
        <v>#DIV/0!</v>
      </c>
      <c r="J36" s="18" t="e">
        <f t="shared" si="8"/>
        <v>#DIV/0!</v>
      </c>
      <c r="K36" s="29" t="e">
        <f t="shared" si="8"/>
        <v>#DIV/0!</v>
      </c>
      <c r="L36" s="22"/>
      <c r="M36" s="22" t="s">
        <v>30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3" customFormat="1" ht="18.75" customHeight="1" hidden="1">
      <c r="A37" s="16"/>
      <c r="B37" s="17" t="s">
        <v>35</v>
      </c>
      <c r="C37" s="16" t="s">
        <v>17</v>
      </c>
      <c r="D37" s="18">
        <f>SUM(E37:K37)</f>
        <v>3644</v>
      </c>
      <c r="E37" s="18">
        <v>344</v>
      </c>
      <c r="F37" s="18">
        <v>0</v>
      </c>
      <c r="G37" s="18">
        <v>0</v>
      </c>
      <c r="H37" s="18">
        <v>2099</v>
      </c>
      <c r="I37" s="18">
        <v>197</v>
      </c>
      <c r="J37" s="18">
        <v>978</v>
      </c>
      <c r="K37" s="18">
        <v>26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3" customFormat="1" ht="18.75" customHeight="1" hidden="1">
      <c r="A38" s="16"/>
      <c r="B38" s="17" t="s">
        <v>36</v>
      </c>
      <c r="C38" s="16" t="s">
        <v>17</v>
      </c>
      <c r="D38" s="18">
        <f>D35/D37*100</f>
        <v>0.5488474204171241</v>
      </c>
      <c r="E38" s="18">
        <f aca="true" t="shared" si="9" ref="E38:K38">E35/E37*100</f>
        <v>0</v>
      </c>
      <c r="F38" s="18"/>
      <c r="G38" s="18"/>
      <c r="H38" s="18">
        <f t="shared" si="9"/>
        <v>0.9528346831824679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5" customFormat="1" ht="18.75" customHeight="1">
      <c r="A39" s="9">
        <v>4</v>
      </c>
      <c r="B39" s="10" t="s">
        <v>20</v>
      </c>
      <c r="C39" s="9" t="s">
        <v>26</v>
      </c>
      <c r="D39" s="11">
        <f>D42+D48+D54</f>
        <v>138688</v>
      </c>
      <c r="E39" s="11">
        <f>E42+E48+E54</f>
        <v>3280</v>
      </c>
      <c r="F39" s="11">
        <f aca="true" t="shared" si="10" ref="F39:K39">F42+F48+F54</f>
        <v>975</v>
      </c>
      <c r="G39" s="11">
        <f t="shared" si="10"/>
        <v>84000</v>
      </c>
      <c r="H39" s="11">
        <f t="shared" si="10"/>
        <v>47053</v>
      </c>
      <c r="I39" s="11">
        <f t="shared" si="10"/>
        <v>3380</v>
      </c>
      <c r="J39" s="11">
        <f t="shared" si="10"/>
        <v>0</v>
      </c>
      <c r="K39" s="11">
        <f t="shared" si="10"/>
        <v>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1" customFormat="1" ht="18.75" customHeight="1">
      <c r="A40" s="14" t="s">
        <v>11</v>
      </c>
      <c r="B40" s="15" t="s">
        <v>40</v>
      </c>
      <c r="C40" s="14"/>
      <c r="D40" s="19"/>
      <c r="E40" s="19"/>
      <c r="F40" s="19"/>
      <c r="G40" s="19"/>
      <c r="H40" s="19"/>
      <c r="I40" s="19"/>
      <c r="J40" s="19"/>
      <c r="K40" s="19"/>
      <c r="L40" s="20" t="s">
        <v>30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3" customFormat="1" ht="18.75" customHeight="1">
      <c r="A41" s="16"/>
      <c r="B41" s="17" t="s">
        <v>27</v>
      </c>
      <c r="C41" s="16" t="s">
        <v>12</v>
      </c>
      <c r="D41" s="18">
        <f>SUM(E41:K41)</f>
        <v>0</v>
      </c>
      <c r="E41" s="18"/>
      <c r="F41" s="18"/>
      <c r="G41" s="18"/>
      <c r="H41" s="18"/>
      <c r="I41" s="18"/>
      <c r="J41" s="18"/>
      <c r="K41" s="1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34" customFormat="1" ht="18" customHeight="1">
      <c r="A42" s="30"/>
      <c r="B42" s="31" t="s">
        <v>24</v>
      </c>
      <c r="C42" s="30" t="s">
        <v>12</v>
      </c>
      <c r="D42" s="32">
        <f>SUM(E42:K42)</f>
        <v>72314</v>
      </c>
      <c r="E42" s="32">
        <v>746</v>
      </c>
      <c r="F42" s="32">
        <v>325</v>
      </c>
      <c r="G42" s="32">
        <v>46840</v>
      </c>
      <c r="H42" s="32">
        <v>24403</v>
      </c>
      <c r="I42" s="32"/>
      <c r="J42" s="32"/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3" customFormat="1" ht="18.75" customHeight="1" hidden="1">
      <c r="A43" s="16"/>
      <c r="B43" s="17" t="s">
        <v>25</v>
      </c>
      <c r="C43" s="16" t="s">
        <v>17</v>
      </c>
      <c r="D43" s="18" t="e">
        <f>D42/D41*100</f>
        <v>#DIV/0!</v>
      </c>
      <c r="E43" s="18"/>
      <c r="F43" s="18"/>
      <c r="G43" s="18"/>
      <c r="H43" s="18"/>
      <c r="I43" s="18"/>
      <c r="J43" s="18"/>
      <c r="K43" s="2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3" customFormat="1" ht="18.75" customHeight="1" hidden="1">
      <c r="A44" s="16"/>
      <c r="B44" s="17" t="s">
        <v>35</v>
      </c>
      <c r="C44" s="16" t="s">
        <v>12</v>
      </c>
      <c r="D44" s="18">
        <f>SUM(E44:K44)</f>
        <v>0</v>
      </c>
      <c r="E44" s="18"/>
      <c r="F44" s="18"/>
      <c r="G44" s="18"/>
      <c r="H44" s="18"/>
      <c r="I44" s="18"/>
      <c r="J44" s="18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23" customFormat="1" ht="18.75" customHeight="1" hidden="1">
      <c r="A45" s="16"/>
      <c r="B45" s="17" t="s">
        <v>36</v>
      </c>
      <c r="C45" s="16" t="s">
        <v>17</v>
      </c>
      <c r="D45" s="18" t="e">
        <f>D42/D44*100</f>
        <v>#DIV/0!</v>
      </c>
      <c r="E45" s="18"/>
      <c r="F45" s="18"/>
      <c r="G45" s="18"/>
      <c r="H45" s="18"/>
      <c r="I45" s="18"/>
      <c r="J45" s="18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21" customFormat="1" ht="18.75" customHeight="1">
      <c r="A46" s="14" t="s">
        <v>13</v>
      </c>
      <c r="B46" s="15" t="s">
        <v>18</v>
      </c>
      <c r="C46" s="14"/>
      <c r="D46" s="19"/>
      <c r="E46" s="19"/>
      <c r="F46" s="19"/>
      <c r="G46" s="19"/>
      <c r="H46" s="19"/>
      <c r="I46" s="19"/>
      <c r="J46" s="19"/>
      <c r="K46" s="19"/>
      <c r="L46" s="20" t="s">
        <v>30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3" customFormat="1" ht="18.75" customHeight="1">
      <c r="A47" s="16"/>
      <c r="B47" s="17" t="s">
        <v>27</v>
      </c>
      <c r="C47" s="16" t="s">
        <v>12</v>
      </c>
      <c r="D47" s="18">
        <f>SUM(E47:K47)</f>
        <v>0</v>
      </c>
      <c r="E47" s="18"/>
      <c r="F47" s="18"/>
      <c r="G47" s="18"/>
      <c r="H47" s="18"/>
      <c r="I47" s="18"/>
      <c r="J47" s="18"/>
      <c r="K47" s="18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34" customFormat="1" ht="18.75" customHeight="1">
      <c r="A48" s="30"/>
      <c r="B48" s="31" t="s">
        <v>24</v>
      </c>
      <c r="C48" s="30" t="s">
        <v>12</v>
      </c>
      <c r="D48" s="32">
        <f>SUM(E48:K48)</f>
        <v>29979</v>
      </c>
      <c r="E48" s="32">
        <v>1242</v>
      </c>
      <c r="F48" s="32">
        <v>325</v>
      </c>
      <c r="G48" s="32">
        <v>15502</v>
      </c>
      <c r="H48" s="32">
        <v>11220</v>
      </c>
      <c r="I48" s="32">
        <v>1690</v>
      </c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3" customFormat="1" ht="18.75" customHeight="1" hidden="1">
      <c r="A49" s="16"/>
      <c r="B49" s="17" t="s">
        <v>25</v>
      </c>
      <c r="C49" s="16" t="s">
        <v>17</v>
      </c>
      <c r="D49" s="18" t="e">
        <f>D48/D47*100</f>
        <v>#DIV/0!</v>
      </c>
      <c r="E49" s="18" t="e">
        <f aca="true" t="shared" si="11" ref="E49:K49">E48/E47*100</f>
        <v>#DIV/0!</v>
      </c>
      <c r="F49" s="18" t="e">
        <f t="shared" si="11"/>
        <v>#DIV/0!</v>
      </c>
      <c r="G49" s="18" t="e">
        <f t="shared" si="11"/>
        <v>#DIV/0!</v>
      </c>
      <c r="H49" s="18" t="e">
        <f t="shared" si="11"/>
        <v>#DIV/0!</v>
      </c>
      <c r="I49" s="11" t="e">
        <f t="shared" si="11"/>
        <v>#DIV/0!</v>
      </c>
      <c r="J49" s="18" t="e">
        <f t="shared" si="11"/>
        <v>#DIV/0!</v>
      </c>
      <c r="K49" s="29" t="e">
        <f t="shared" si="11"/>
        <v>#DIV/0!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23" customFormat="1" ht="18.75" customHeight="1" hidden="1">
      <c r="A50" s="16"/>
      <c r="B50" s="17" t="s">
        <v>35</v>
      </c>
      <c r="C50" s="16" t="s">
        <v>17</v>
      </c>
      <c r="D50" s="18">
        <f>SUM(E50:K50)</f>
        <v>342007</v>
      </c>
      <c r="E50" s="18">
        <v>11925</v>
      </c>
      <c r="F50" s="18">
        <v>66355</v>
      </c>
      <c r="G50" s="18">
        <v>116597</v>
      </c>
      <c r="H50" s="18">
        <v>36608</v>
      </c>
      <c r="I50" s="18">
        <v>86472</v>
      </c>
      <c r="J50" s="18">
        <v>14130</v>
      </c>
      <c r="K50" s="18">
        <v>9920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23" customFormat="1" ht="18.75" customHeight="1" hidden="1">
      <c r="A51" s="16"/>
      <c r="B51" s="17" t="s">
        <v>36</v>
      </c>
      <c r="C51" s="16" t="s">
        <v>17</v>
      </c>
      <c r="D51" s="18">
        <f>D48/D50*100</f>
        <v>8.765610060612794</v>
      </c>
      <c r="E51" s="18">
        <f aca="true" t="shared" si="12" ref="E51:K51">E48/E50*100</f>
        <v>10.415094339622641</v>
      </c>
      <c r="F51" s="18">
        <f t="shared" si="12"/>
        <v>0.4897897671614799</v>
      </c>
      <c r="G51" s="18">
        <f t="shared" si="12"/>
        <v>13.295367805346622</v>
      </c>
      <c r="H51" s="18">
        <f t="shared" si="12"/>
        <v>30.649038461538463</v>
      </c>
      <c r="I51" s="18">
        <f t="shared" si="12"/>
        <v>1.9543898603016006</v>
      </c>
      <c r="J51" s="18">
        <f t="shared" si="12"/>
        <v>0</v>
      </c>
      <c r="K51" s="18">
        <f t="shared" si="12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1" customFormat="1" ht="18.75" customHeight="1">
      <c r="A52" s="14" t="s">
        <v>14</v>
      </c>
      <c r="B52" s="15" t="s">
        <v>21</v>
      </c>
      <c r="C52" s="14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3" customFormat="1" ht="18.75" customHeight="1">
      <c r="A53" s="16"/>
      <c r="B53" s="17" t="s">
        <v>27</v>
      </c>
      <c r="C53" s="16" t="s">
        <v>12</v>
      </c>
      <c r="D53" s="18">
        <f>SUM(E53:K53)</f>
        <v>0</v>
      </c>
      <c r="E53" s="18">
        <f>E47</f>
        <v>0</v>
      </c>
      <c r="F53" s="18">
        <f aca="true" t="shared" si="13" ref="F53:K53">F47</f>
        <v>0</v>
      </c>
      <c r="G53" s="18">
        <f t="shared" si="13"/>
        <v>0</v>
      </c>
      <c r="H53" s="18">
        <f t="shared" si="13"/>
        <v>0</v>
      </c>
      <c r="I53" s="18">
        <f t="shared" si="13"/>
        <v>0</v>
      </c>
      <c r="J53" s="18">
        <f t="shared" si="13"/>
        <v>0</v>
      </c>
      <c r="K53" s="18">
        <f t="shared" si="13"/>
        <v>0</v>
      </c>
      <c r="L53" s="22"/>
      <c r="M53" s="22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34" customFormat="1" ht="18" customHeight="1">
      <c r="A54" s="30"/>
      <c r="B54" s="31" t="s">
        <v>24</v>
      </c>
      <c r="C54" s="30" t="s">
        <v>12</v>
      </c>
      <c r="D54" s="32">
        <f>SUM(E54:K54)</f>
        <v>36395</v>
      </c>
      <c r="E54" s="32">
        <v>1292</v>
      </c>
      <c r="F54" s="32">
        <v>325</v>
      </c>
      <c r="G54" s="32">
        <v>21658</v>
      </c>
      <c r="H54" s="32">
        <v>11430</v>
      </c>
      <c r="I54" s="32">
        <v>1690</v>
      </c>
      <c r="J54" s="32"/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3" customFormat="1" ht="18.75" customHeight="1" hidden="1">
      <c r="A55" s="16"/>
      <c r="B55" s="17" t="s">
        <v>25</v>
      </c>
      <c r="C55" s="16" t="s">
        <v>17</v>
      </c>
      <c r="D55" s="18" t="e">
        <f>D54/D53*100</f>
        <v>#DIV/0!</v>
      </c>
      <c r="E55" s="18" t="e">
        <f aca="true" t="shared" si="14" ref="E55:K55">E54/E53*100</f>
        <v>#DIV/0!</v>
      </c>
      <c r="F55" s="18" t="e">
        <f t="shared" si="14"/>
        <v>#DIV/0!</v>
      </c>
      <c r="G55" s="11" t="e">
        <f t="shared" si="14"/>
        <v>#DIV/0!</v>
      </c>
      <c r="H55" s="18" t="e">
        <f t="shared" si="14"/>
        <v>#DIV/0!</v>
      </c>
      <c r="I55" s="11" t="e">
        <f t="shared" si="14"/>
        <v>#DIV/0!</v>
      </c>
      <c r="J55" s="18" t="e">
        <f t="shared" si="14"/>
        <v>#DIV/0!</v>
      </c>
      <c r="K55" s="28" t="e">
        <f t="shared" si="14"/>
        <v>#DIV/0!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23" customFormat="1" ht="18.75" customHeight="1" hidden="1">
      <c r="A56" s="16"/>
      <c r="B56" s="17" t="s">
        <v>35</v>
      </c>
      <c r="C56" s="16" t="s">
        <v>17</v>
      </c>
      <c r="D56" s="18">
        <f>SUM(E56:K56)</f>
        <v>358061</v>
      </c>
      <c r="E56" s="18">
        <v>12135</v>
      </c>
      <c r="F56" s="18">
        <v>66355</v>
      </c>
      <c r="G56" s="18">
        <v>156187</v>
      </c>
      <c r="H56" s="18">
        <v>25400</v>
      </c>
      <c r="I56" s="18">
        <v>84854</v>
      </c>
      <c r="J56" s="18">
        <v>11180</v>
      </c>
      <c r="K56" s="18">
        <v>1950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23" customFormat="1" ht="18.75" customHeight="1" hidden="1">
      <c r="A57" s="16"/>
      <c r="B57" s="17" t="s">
        <v>36</v>
      </c>
      <c r="C57" s="16" t="s">
        <v>17</v>
      </c>
      <c r="D57" s="18">
        <f>D54/D56*100</f>
        <v>10.164469182625307</v>
      </c>
      <c r="E57" s="18">
        <f aca="true" t="shared" si="15" ref="E57:K57">E54/E56*100</f>
        <v>10.64688916357643</v>
      </c>
      <c r="F57" s="18">
        <f t="shared" si="15"/>
        <v>0.4897897671614799</v>
      </c>
      <c r="G57" s="18">
        <f t="shared" si="15"/>
        <v>13.866711057898545</v>
      </c>
      <c r="H57" s="18">
        <f t="shared" si="15"/>
        <v>45</v>
      </c>
      <c r="I57" s="18">
        <f t="shared" si="15"/>
        <v>1.9916562566290332</v>
      </c>
      <c r="J57" s="18">
        <f t="shared" si="15"/>
        <v>0</v>
      </c>
      <c r="K57" s="18">
        <f t="shared" si="15"/>
        <v>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25" customFormat="1" ht="18.75" customHeight="1">
      <c r="A58" s="9">
        <v>5</v>
      </c>
      <c r="B58" s="10" t="s">
        <v>22</v>
      </c>
      <c r="C58" s="9" t="s">
        <v>26</v>
      </c>
      <c r="D58" s="11">
        <f>D61+D67+D73</f>
        <v>278382</v>
      </c>
      <c r="E58" s="11">
        <f>E61+E67+E73</f>
        <v>14192</v>
      </c>
      <c r="F58" s="11">
        <f aca="true" t="shared" si="16" ref="F58:K58">F61+F67+F73</f>
        <v>10000</v>
      </c>
      <c r="G58" s="11">
        <f t="shared" si="16"/>
        <v>87610</v>
      </c>
      <c r="H58" s="11">
        <f>H61+H67+H73</f>
        <v>138700</v>
      </c>
      <c r="I58" s="11">
        <f t="shared" si="16"/>
        <v>25680</v>
      </c>
      <c r="J58" s="11">
        <f t="shared" si="16"/>
        <v>2200</v>
      </c>
      <c r="K58" s="11">
        <f t="shared" si="16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1" customFormat="1" ht="18.75" customHeight="1">
      <c r="A59" s="14" t="s">
        <v>11</v>
      </c>
      <c r="B59" s="15" t="s">
        <v>18</v>
      </c>
      <c r="C59" s="14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3" customFormat="1" ht="18.75" customHeight="1">
      <c r="A60" s="16"/>
      <c r="B60" s="17" t="s">
        <v>27</v>
      </c>
      <c r="C60" s="16" t="s">
        <v>12</v>
      </c>
      <c r="D60" s="18">
        <f>SUM(E60:K60)</f>
        <v>0</v>
      </c>
      <c r="E60" s="18"/>
      <c r="F60" s="18"/>
      <c r="G60" s="18"/>
      <c r="H60" s="18"/>
      <c r="I60" s="18"/>
      <c r="J60" s="18"/>
      <c r="K60" s="18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34" customFormat="1" ht="18" customHeight="1">
      <c r="A61" s="30"/>
      <c r="B61" s="31" t="s">
        <v>24</v>
      </c>
      <c r="C61" s="30" t="s">
        <v>12</v>
      </c>
      <c r="D61" s="32">
        <f>SUM(E61:K61)</f>
        <v>135053</v>
      </c>
      <c r="E61" s="32">
        <v>6596</v>
      </c>
      <c r="F61" s="32">
        <v>5000</v>
      </c>
      <c r="G61" s="32">
        <v>39917</v>
      </c>
      <c r="H61" s="32">
        <v>69600</v>
      </c>
      <c r="I61" s="32">
        <v>12840</v>
      </c>
      <c r="J61" s="32">
        <v>1100</v>
      </c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3" customFormat="1" ht="18.75" customHeight="1" hidden="1">
      <c r="A62" s="16"/>
      <c r="B62" s="17" t="s">
        <v>25</v>
      </c>
      <c r="C62" s="16" t="s">
        <v>17</v>
      </c>
      <c r="D62" s="18" t="e">
        <f>D61/D60*100</f>
        <v>#DIV/0!</v>
      </c>
      <c r="E62" s="18"/>
      <c r="F62" s="11"/>
      <c r="G62" s="18"/>
      <c r="H62" s="18"/>
      <c r="I62" s="11"/>
      <c r="J62" s="18"/>
      <c r="K62" s="29"/>
      <c r="L62" s="22" t="s">
        <v>30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23" customFormat="1" ht="18.75" customHeight="1" hidden="1">
      <c r="A63" s="16"/>
      <c r="B63" s="17" t="s">
        <v>35</v>
      </c>
      <c r="C63" s="16" t="s">
        <v>12</v>
      </c>
      <c r="D63" s="18">
        <f>SUM(E63:K63)</f>
        <v>0</v>
      </c>
      <c r="E63" s="18"/>
      <c r="F63" s="18"/>
      <c r="G63" s="18"/>
      <c r="H63" s="18"/>
      <c r="I63" s="18"/>
      <c r="J63" s="18"/>
      <c r="K63" s="18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23" customFormat="1" ht="18.75" customHeight="1" hidden="1">
      <c r="A64" s="16"/>
      <c r="B64" s="17" t="s">
        <v>36</v>
      </c>
      <c r="C64" s="16" t="s">
        <v>17</v>
      </c>
      <c r="D64" s="18" t="e">
        <f>D61/D63*100</f>
        <v>#DIV/0!</v>
      </c>
      <c r="E64" s="18"/>
      <c r="F64" s="18"/>
      <c r="G64" s="18"/>
      <c r="H64" s="18"/>
      <c r="I64" s="18"/>
      <c r="J64" s="18"/>
      <c r="K64" s="1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21" customFormat="1" ht="18.75" customHeight="1">
      <c r="A65" s="14" t="s">
        <v>13</v>
      </c>
      <c r="B65" s="15" t="s">
        <v>32</v>
      </c>
      <c r="C65" s="14" t="s">
        <v>12</v>
      </c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3" customFormat="1" ht="18.75" customHeight="1">
      <c r="A66" s="16"/>
      <c r="B66" s="17" t="s">
        <v>27</v>
      </c>
      <c r="C66" s="16" t="s">
        <v>12</v>
      </c>
      <c r="D66" s="18">
        <f>SUM(E66:K66)</f>
        <v>0</v>
      </c>
      <c r="E66" s="18"/>
      <c r="F66" s="18"/>
      <c r="G66" s="18"/>
      <c r="H66" s="18"/>
      <c r="I66" s="18"/>
      <c r="J66" s="18"/>
      <c r="K66" s="18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34" customFormat="1" ht="18.75" customHeight="1">
      <c r="A67" s="30"/>
      <c r="B67" s="31" t="s">
        <v>24</v>
      </c>
      <c r="C67" s="30" t="s">
        <v>12</v>
      </c>
      <c r="D67" s="32">
        <f>SUM(E67:K67)</f>
        <v>142329</v>
      </c>
      <c r="E67" s="32">
        <v>6596</v>
      </c>
      <c r="F67" s="32">
        <v>5000</v>
      </c>
      <c r="G67" s="32">
        <v>47693</v>
      </c>
      <c r="H67" s="32">
        <v>69100</v>
      </c>
      <c r="I67" s="32">
        <v>12840</v>
      </c>
      <c r="J67" s="32">
        <v>1100</v>
      </c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3" customFormat="1" ht="0.75" customHeight="1">
      <c r="A68" s="16"/>
      <c r="B68" s="17" t="s">
        <v>25</v>
      </c>
      <c r="C68" s="16" t="s">
        <v>17</v>
      </c>
      <c r="D68" s="18" t="e">
        <f>D67/D66*100</f>
        <v>#DIV/0!</v>
      </c>
      <c r="E68" s="18" t="e">
        <f aca="true" t="shared" si="17" ref="E68:K68">E67/E66*100</f>
        <v>#DIV/0!</v>
      </c>
      <c r="F68" s="18" t="e">
        <f t="shared" si="17"/>
        <v>#DIV/0!</v>
      </c>
      <c r="G68" s="18" t="e">
        <f t="shared" si="17"/>
        <v>#DIV/0!</v>
      </c>
      <c r="H68" s="18" t="e">
        <f>H67/H66*100</f>
        <v>#DIV/0!</v>
      </c>
      <c r="I68" s="18" t="e">
        <f t="shared" si="17"/>
        <v>#DIV/0!</v>
      </c>
      <c r="J68" s="18" t="e">
        <f t="shared" si="17"/>
        <v>#DIV/0!</v>
      </c>
      <c r="K68" s="28" t="e">
        <f t="shared" si="17"/>
        <v>#DIV/0!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23" customFormat="1" ht="18.75" customHeight="1" hidden="1">
      <c r="A69" s="16"/>
      <c r="B69" s="17" t="s">
        <v>35</v>
      </c>
      <c r="C69" s="16" t="s">
        <v>17</v>
      </c>
      <c r="D69" s="18">
        <f>SUM(E69:K69)</f>
        <v>1982210</v>
      </c>
      <c r="E69" s="36">
        <v>130974</v>
      </c>
      <c r="F69" s="36">
        <v>204850</v>
      </c>
      <c r="G69" s="36">
        <v>618816</v>
      </c>
      <c r="H69" s="36">
        <f>247408+35400</f>
        <v>282808</v>
      </c>
      <c r="I69" s="36">
        <v>704082</v>
      </c>
      <c r="J69" s="36">
        <v>27060</v>
      </c>
      <c r="K69" s="36">
        <v>13620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3" customFormat="1" ht="18.75" customHeight="1" hidden="1">
      <c r="A70" s="16"/>
      <c r="B70" s="17" t="s">
        <v>36</v>
      </c>
      <c r="C70" s="16" t="s">
        <v>17</v>
      </c>
      <c r="D70" s="18">
        <f>D67/D69*100</f>
        <v>7.180318936944118</v>
      </c>
      <c r="E70" s="18">
        <f aca="true" t="shared" si="18" ref="E70:K70">E67/E69*100</f>
        <v>5.036114037900652</v>
      </c>
      <c r="F70" s="18">
        <f t="shared" si="18"/>
        <v>2.44081034903588</v>
      </c>
      <c r="G70" s="18">
        <f t="shared" si="18"/>
        <v>7.707137501292792</v>
      </c>
      <c r="H70" s="18">
        <f>H67/H69*100</f>
        <v>24.433537948007128</v>
      </c>
      <c r="I70" s="18">
        <f t="shared" si="18"/>
        <v>1.8236512224428407</v>
      </c>
      <c r="J70" s="18">
        <f t="shared" si="18"/>
        <v>4.0650406504065035</v>
      </c>
      <c r="K70" s="18">
        <f t="shared" si="18"/>
        <v>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1" customFormat="1" ht="18.75" customHeight="1">
      <c r="A71" s="14" t="s">
        <v>14</v>
      </c>
      <c r="B71" s="15" t="s">
        <v>33</v>
      </c>
      <c r="C71" s="14"/>
      <c r="D71" s="19"/>
      <c r="E71" s="19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3" customFormat="1" ht="18.75" customHeight="1">
      <c r="A72" s="16"/>
      <c r="B72" s="17" t="s">
        <v>27</v>
      </c>
      <c r="C72" s="16" t="s">
        <v>12</v>
      </c>
      <c r="D72" s="18">
        <f>SUM(E72:K72)</f>
        <v>0</v>
      </c>
      <c r="E72" s="18"/>
      <c r="F72" s="18"/>
      <c r="G72" s="18"/>
      <c r="H72" s="18"/>
      <c r="I72" s="18"/>
      <c r="J72" s="18"/>
      <c r="K72" s="18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34" customFormat="1" ht="18.75" customHeight="1">
      <c r="A73" s="30"/>
      <c r="B73" s="31" t="s">
        <v>24</v>
      </c>
      <c r="C73" s="30" t="s">
        <v>12</v>
      </c>
      <c r="D73" s="32">
        <f>SUM(E73:K73)</f>
        <v>1000</v>
      </c>
      <c r="E73" s="32">
        <v>1000</v>
      </c>
      <c r="F73" s="32"/>
      <c r="G73" s="32"/>
      <c r="H73" s="32"/>
      <c r="I73" s="32"/>
      <c r="J73" s="32"/>
      <c r="K73" s="3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3" customFormat="1" ht="18.75" customHeight="1" hidden="1">
      <c r="A74" s="16"/>
      <c r="B74" s="17" t="s">
        <v>25</v>
      </c>
      <c r="C74" s="16" t="s">
        <v>17</v>
      </c>
      <c r="D74" s="18">
        <v>7.9</v>
      </c>
      <c r="E74" s="18">
        <v>47.5</v>
      </c>
      <c r="F74" s="18" t="s">
        <v>31</v>
      </c>
      <c r="G74" s="18" t="s">
        <v>31</v>
      </c>
      <c r="H74" s="18" t="s">
        <v>31</v>
      </c>
      <c r="I74" s="18" t="s">
        <v>31</v>
      </c>
      <c r="J74" s="18" t="s">
        <v>31</v>
      </c>
      <c r="K74" s="18">
        <v>0.5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23" customFormat="1" ht="18.75" customHeight="1" hidden="1">
      <c r="A75" s="16"/>
      <c r="B75" s="17" t="s">
        <v>35</v>
      </c>
      <c r="C75" s="16" t="s">
        <v>17</v>
      </c>
      <c r="D75" s="18"/>
      <c r="E75" s="18"/>
      <c r="F75" s="18"/>
      <c r="G75" s="18"/>
      <c r="H75" s="18"/>
      <c r="I75" s="18"/>
      <c r="J75" s="18"/>
      <c r="K75" s="18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23" customFormat="1" ht="18.75" customHeight="1" hidden="1">
      <c r="A76" s="16"/>
      <c r="B76" s="17" t="s">
        <v>36</v>
      </c>
      <c r="C76" s="16" t="s">
        <v>17</v>
      </c>
      <c r="D76" s="18"/>
      <c r="E76" s="18"/>
      <c r="F76" s="18"/>
      <c r="G76" s="18"/>
      <c r="H76" s="18"/>
      <c r="I76" s="18"/>
      <c r="J76" s="18"/>
      <c r="K76" s="18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5" customFormat="1" ht="18.75" customHeight="1">
      <c r="A77" s="9">
        <v>6</v>
      </c>
      <c r="B77" s="10" t="s">
        <v>23</v>
      </c>
      <c r="C77" s="9" t="s">
        <v>26</v>
      </c>
      <c r="D77" s="11">
        <f>D79</f>
        <v>50</v>
      </c>
      <c r="E77" s="11">
        <f aca="true" t="shared" si="19" ref="E77:K77">E79</f>
        <v>0</v>
      </c>
      <c r="F77" s="11">
        <f t="shared" si="19"/>
        <v>0</v>
      </c>
      <c r="G77" s="11">
        <f t="shared" si="19"/>
        <v>0</v>
      </c>
      <c r="H77" s="11">
        <f t="shared" si="19"/>
        <v>0</v>
      </c>
      <c r="I77" s="11">
        <f t="shared" si="19"/>
        <v>50</v>
      </c>
      <c r="J77" s="11">
        <f t="shared" si="19"/>
        <v>0</v>
      </c>
      <c r="K77" s="11">
        <f t="shared" si="19"/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3" customFormat="1" ht="18.75" customHeight="1">
      <c r="A78" s="16"/>
      <c r="B78" s="17" t="s">
        <v>27</v>
      </c>
      <c r="C78" s="16" t="s">
        <v>12</v>
      </c>
      <c r="D78" s="18">
        <f>SUM(E78:K78)</f>
        <v>0</v>
      </c>
      <c r="E78" s="18"/>
      <c r="F78" s="18"/>
      <c r="G78" s="18"/>
      <c r="H78" s="18"/>
      <c r="I78" s="18"/>
      <c r="J78" s="18"/>
      <c r="K78" s="18"/>
      <c r="L78" s="22"/>
      <c r="M78" s="22" t="s"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34" customFormat="1" ht="17.25" customHeight="1">
      <c r="A79" s="30"/>
      <c r="B79" s="31" t="s">
        <v>24</v>
      </c>
      <c r="C79" s="30" t="s">
        <v>12</v>
      </c>
      <c r="D79" s="32">
        <f>SUM(E79:K79)</f>
        <v>50</v>
      </c>
      <c r="E79" s="32"/>
      <c r="F79" s="32"/>
      <c r="G79" s="32"/>
      <c r="H79" s="32"/>
      <c r="I79" s="32">
        <v>50</v>
      </c>
      <c r="J79" s="32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3" customFormat="1" ht="18.75" customHeight="1" hidden="1">
      <c r="A80" s="16"/>
      <c r="B80" s="17" t="s">
        <v>25</v>
      </c>
      <c r="C80" s="16" t="s">
        <v>17</v>
      </c>
      <c r="D80" s="18" t="e">
        <f>D79/D78*100</f>
        <v>#DIV/0!</v>
      </c>
      <c r="E80" s="11" t="e">
        <f aca="true" t="shared" si="20" ref="E80:K80">E79/E78*100</f>
        <v>#DIV/0!</v>
      </c>
      <c r="F80" s="18" t="e">
        <f t="shared" si="20"/>
        <v>#DIV/0!</v>
      </c>
      <c r="G80" s="18" t="e">
        <f t="shared" si="20"/>
        <v>#DIV/0!</v>
      </c>
      <c r="H80" s="18" t="e">
        <f t="shared" si="20"/>
        <v>#DIV/0!</v>
      </c>
      <c r="I80" s="18" t="e">
        <f t="shared" si="20"/>
        <v>#DIV/0!</v>
      </c>
      <c r="J80" s="18" t="e">
        <f t="shared" si="20"/>
        <v>#DIV/0!</v>
      </c>
      <c r="K80" s="28" t="e">
        <f t="shared" si="20"/>
        <v>#DIV/0!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3" customFormat="1" ht="18.75" customHeight="1" hidden="1">
      <c r="A81" s="16"/>
      <c r="B81" s="17" t="s">
        <v>35</v>
      </c>
      <c r="C81" s="16" t="s">
        <v>17</v>
      </c>
      <c r="D81" s="18">
        <f>SUM(E81:K81)</f>
        <v>26405</v>
      </c>
      <c r="E81" s="36">
        <v>5360</v>
      </c>
      <c r="F81" s="36">
        <v>11160</v>
      </c>
      <c r="G81" s="36">
        <v>2109</v>
      </c>
      <c r="H81" s="36">
        <v>2867</v>
      </c>
      <c r="I81" s="36">
        <v>3385</v>
      </c>
      <c r="J81" s="36">
        <v>900</v>
      </c>
      <c r="K81" s="36">
        <v>624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3" customFormat="1" ht="18.75" customHeight="1" hidden="1">
      <c r="A82" s="16"/>
      <c r="B82" s="17" t="s">
        <v>36</v>
      </c>
      <c r="C82" s="16" t="s">
        <v>17</v>
      </c>
      <c r="D82" s="18">
        <f>D79/D81*100</f>
        <v>0.1893580761219466</v>
      </c>
      <c r="E82" s="18">
        <f aca="true" t="shared" si="21" ref="E82:K82">E79/E81*100</f>
        <v>0</v>
      </c>
      <c r="F82" s="18">
        <f t="shared" si="21"/>
        <v>0</v>
      </c>
      <c r="G82" s="18">
        <f t="shared" si="21"/>
        <v>0</v>
      </c>
      <c r="H82" s="18">
        <f t="shared" si="21"/>
        <v>0</v>
      </c>
      <c r="I82" s="18">
        <f t="shared" si="21"/>
        <v>1.4771048744460855</v>
      </c>
      <c r="J82" s="18">
        <f t="shared" si="21"/>
        <v>0</v>
      </c>
      <c r="K82" s="18">
        <f t="shared" si="21"/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18.7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.7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.7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.7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.7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.7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.7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.7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.7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.7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.7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.7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.7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.7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.7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.7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.7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.7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.7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.7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.7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.7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.7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.7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.7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.7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.7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.7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.7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.7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.7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.7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.7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.7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</sheetData>
  <sheetProtection/>
  <mergeCells count="9">
    <mergeCell ref="A1:K1"/>
    <mergeCell ref="A2:K2"/>
    <mergeCell ref="A3:K3"/>
    <mergeCell ref="J4:K4"/>
    <mergeCell ref="A5:A6"/>
    <mergeCell ref="B5:B6"/>
    <mergeCell ref="C5:C6"/>
    <mergeCell ref="D5:D6"/>
    <mergeCell ref="E5:K5"/>
  </mergeCells>
  <printOptions/>
  <pageMargins left="0.35433070866141736" right="0.15748031496062992" top="0.31496062992125984" bottom="0.4330708661417323" header="0.31496062992125984" footer="0.196850393700787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1">
      <selection activeCell="A1" sqref="A1:IV16384"/>
    </sheetView>
  </sheetViews>
  <sheetFormatPr defaultColWidth="8.66015625" defaultRowHeight="18"/>
  <cols>
    <col min="1" max="1" width="4" style="2" customWidth="1"/>
    <col min="2" max="2" width="22.08203125" style="2" customWidth="1"/>
    <col min="3" max="3" width="8.66015625" style="8" customWidth="1"/>
    <col min="4" max="4" width="9.5" style="2" bestFit="1" customWidth="1"/>
    <col min="5" max="5" width="9" style="2" bestFit="1" customWidth="1"/>
    <col min="6" max="6" width="8.91015625" style="2" customWidth="1"/>
    <col min="7" max="7" width="9" style="2" bestFit="1" customWidth="1"/>
    <col min="8" max="8" width="9.16015625" style="2" customWidth="1"/>
    <col min="9" max="9" width="9.83203125" style="2" customWidth="1"/>
    <col min="10" max="10" width="8.58203125" style="2" customWidth="1"/>
    <col min="11" max="11" width="9" style="2" bestFit="1" customWidth="1"/>
    <col min="12" max="12" width="8.91015625" style="2" bestFit="1" customWidth="1"/>
    <col min="13" max="16384" width="8.83203125" style="2" customWidth="1"/>
  </cols>
  <sheetData>
    <row r="1" spans="1:31" s="4" customFormat="1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18.75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8.7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1"/>
      <c r="B4" s="1"/>
      <c r="C4" s="7"/>
      <c r="D4" s="1"/>
      <c r="E4" s="1"/>
      <c r="F4" s="1"/>
      <c r="G4" s="1"/>
      <c r="H4" s="1"/>
      <c r="I4" s="1"/>
      <c r="J4" s="81" t="s">
        <v>37</v>
      </c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6" customFormat="1" ht="24" customHeight="1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5"/>
      <c r="G5" s="85"/>
      <c r="H5" s="85"/>
      <c r="I5" s="85"/>
      <c r="J5" s="85"/>
      <c r="K5" s="8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2.5" customHeight="1">
      <c r="A6" s="83"/>
      <c r="B6" s="83"/>
      <c r="C6" s="83"/>
      <c r="D6" s="83"/>
      <c r="E6" s="9" t="s">
        <v>5</v>
      </c>
      <c r="F6" s="9" t="s">
        <v>6</v>
      </c>
      <c r="G6" s="9" t="s">
        <v>29</v>
      </c>
      <c r="H6" s="9" t="s">
        <v>7</v>
      </c>
      <c r="I6" s="9" t="s">
        <v>8</v>
      </c>
      <c r="J6" s="9" t="s">
        <v>9</v>
      </c>
      <c r="K6" s="9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3" customFormat="1" ht="18.75" customHeight="1">
      <c r="A7" s="9">
        <v>1</v>
      </c>
      <c r="B7" s="10" t="s">
        <v>15</v>
      </c>
      <c r="C7" s="9" t="s">
        <v>26</v>
      </c>
      <c r="D7" s="11">
        <f>D10+D16</f>
        <v>3183</v>
      </c>
      <c r="E7" s="11">
        <f aca="true" t="shared" si="0" ref="E7:J7">E10+E16</f>
        <v>242</v>
      </c>
      <c r="F7" s="11">
        <f t="shared" si="0"/>
        <v>369</v>
      </c>
      <c r="G7" s="11">
        <f t="shared" si="0"/>
        <v>1235</v>
      </c>
      <c r="H7" s="11">
        <f t="shared" si="0"/>
        <v>637</v>
      </c>
      <c r="I7" s="11">
        <f t="shared" si="0"/>
        <v>700</v>
      </c>
      <c r="J7" s="11">
        <f t="shared" si="0"/>
        <v>0</v>
      </c>
      <c r="K7" s="11">
        <f>K10+K16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1" customFormat="1" ht="18.75" customHeight="1">
      <c r="A8" s="14" t="s">
        <v>11</v>
      </c>
      <c r="B8" s="15" t="s">
        <v>16</v>
      </c>
      <c r="C8" s="14"/>
      <c r="D8" s="19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3" customFormat="1" ht="18.75" customHeight="1">
      <c r="A9" s="16"/>
      <c r="B9" s="17" t="s">
        <v>27</v>
      </c>
      <c r="C9" s="16" t="s">
        <v>12</v>
      </c>
      <c r="D9" s="18">
        <f>SUM(E9:K9)</f>
        <v>0</v>
      </c>
      <c r="E9" s="18"/>
      <c r="F9" s="18"/>
      <c r="G9" s="18"/>
      <c r="H9" s="18"/>
      <c r="I9" s="18"/>
      <c r="J9" s="18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34" customFormat="1" ht="18.75" customHeight="1">
      <c r="A10" s="30"/>
      <c r="B10" s="31" t="s">
        <v>24</v>
      </c>
      <c r="C10" s="30" t="s">
        <v>12</v>
      </c>
      <c r="D10" s="32">
        <f>SUM(E10:K10)</f>
        <v>2756</v>
      </c>
      <c r="E10" s="32">
        <v>232</v>
      </c>
      <c r="F10" s="32">
        <v>352</v>
      </c>
      <c r="G10" s="32">
        <v>1235</v>
      </c>
      <c r="H10" s="32">
        <v>587</v>
      </c>
      <c r="I10" s="32">
        <v>350</v>
      </c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3" customFormat="1" ht="18.75" customHeight="1" hidden="1">
      <c r="A11" s="16"/>
      <c r="B11" s="17" t="s">
        <v>25</v>
      </c>
      <c r="C11" s="16" t="s">
        <v>17</v>
      </c>
      <c r="D11" s="18" t="e">
        <f>D10/D9*100</f>
        <v>#DIV/0!</v>
      </c>
      <c r="E11" s="18"/>
      <c r="F11" s="18"/>
      <c r="G11" s="18"/>
      <c r="H11" s="18"/>
      <c r="I11" s="11"/>
      <c r="J11" s="11"/>
      <c r="K11" s="2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18.75" customHeight="1" hidden="1">
      <c r="A12" s="16"/>
      <c r="B12" s="17" t="s">
        <v>35</v>
      </c>
      <c r="C12" s="16" t="s">
        <v>12</v>
      </c>
      <c r="D12" s="18">
        <f>SUM(E12:K12)</f>
        <v>0</v>
      </c>
      <c r="E12" s="18"/>
      <c r="F12" s="18"/>
      <c r="G12" s="18"/>
      <c r="H12" s="18"/>
      <c r="I12" s="18"/>
      <c r="J12" s="18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0.75" customHeight="1" hidden="1">
      <c r="A13" s="16"/>
      <c r="B13" s="17" t="s">
        <v>39</v>
      </c>
      <c r="C13" s="16" t="s">
        <v>17</v>
      </c>
      <c r="D13" s="18" t="e">
        <f>D10/D12*100</f>
        <v>#DIV/0!</v>
      </c>
      <c r="E13" s="18"/>
      <c r="F13" s="18"/>
      <c r="G13" s="18"/>
      <c r="H13" s="18"/>
      <c r="I13" s="18"/>
      <c r="J13" s="18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1" customFormat="1" ht="18.75" customHeight="1">
      <c r="A14" s="14" t="s">
        <v>13</v>
      </c>
      <c r="B14" s="15" t="s">
        <v>18</v>
      </c>
      <c r="C14" s="14" t="s">
        <v>34</v>
      </c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3" customFormat="1" ht="18.75" customHeight="1">
      <c r="A15" s="16"/>
      <c r="B15" s="17" t="s">
        <v>27</v>
      </c>
      <c r="C15" s="16" t="s">
        <v>12</v>
      </c>
      <c r="D15" s="18">
        <f>SUM(E15:K15)</f>
        <v>0</v>
      </c>
      <c r="E15" s="18"/>
      <c r="F15" s="18"/>
      <c r="G15" s="18"/>
      <c r="H15" s="18"/>
      <c r="I15" s="18"/>
      <c r="J15" s="18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4" customFormat="1" ht="18.75" customHeight="1">
      <c r="A16" s="30"/>
      <c r="B16" s="31" t="s">
        <v>24</v>
      </c>
      <c r="C16" s="30" t="s">
        <v>12</v>
      </c>
      <c r="D16" s="32">
        <f>SUM(E16:K16)</f>
        <v>427</v>
      </c>
      <c r="E16" s="32">
        <v>10</v>
      </c>
      <c r="F16" s="32">
        <v>17</v>
      </c>
      <c r="G16" s="32"/>
      <c r="H16" s="32">
        <v>50</v>
      </c>
      <c r="I16" s="32">
        <v>350</v>
      </c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3" customFormat="1" ht="0.75" customHeight="1">
      <c r="A17" s="16"/>
      <c r="B17" s="17" t="s">
        <v>25</v>
      </c>
      <c r="C17" s="16" t="s">
        <v>17</v>
      </c>
      <c r="D17" s="18" t="e">
        <f>D16/D15*100</f>
        <v>#DIV/0!</v>
      </c>
      <c r="E17" s="11" t="e">
        <f aca="true" t="shared" si="1" ref="E17:K17">E16/E15*100</f>
        <v>#DIV/0!</v>
      </c>
      <c r="F17" s="18" t="e">
        <f t="shared" si="1"/>
        <v>#DIV/0!</v>
      </c>
      <c r="G17" s="18" t="e">
        <f t="shared" si="1"/>
        <v>#DIV/0!</v>
      </c>
      <c r="H17" s="18" t="e">
        <f t="shared" si="1"/>
        <v>#DIV/0!</v>
      </c>
      <c r="I17" s="11" t="e">
        <f t="shared" si="1"/>
        <v>#DIV/0!</v>
      </c>
      <c r="J17" s="11" t="e">
        <f t="shared" si="1"/>
        <v>#DIV/0!</v>
      </c>
      <c r="K17" s="29" t="e">
        <f t="shared" si="1"/>
        <v>#DIV/0!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3" customFormat="1" ht="18.75" customHeight="1" hidden="1">
      <c r="A18" s="16"/>
      <c r="B18" s="17" t="s">
        <v>35</v>
      </c>
      <c r="C18" s="16" t="s">
        <v>12</v>
      </c>
      <c r="D18" s="18">
        <f>SUM(E18:K18)</f>
        <v>69711</v>
      </c>
      <c r="E18" s="18">
        <v>967</v>
      </c>
      <c r="F18" s="18">
        <v>12122</v>
      </c>
      <c r="G18" s="18">
        <v>9383</v>
      </c>
      <c r="H18" s="18">
        <v>11733</v>
      </c>
      <c r="I18" s="18">
        <v>18388</v>
      </c>
      <c r="J18" s="18">
        <v>10438</v>
      </c>
      <c r="K18" s="18">
        <v>6680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3" customFormat="1" ht="18.75" customHeight="1" hidden="1">
      <c r="A19" s="16"/>
      <c r="B19" s="17" t="s">
        <v>36</v>
      </c>
      <c r="C19" s="16" t="s">
        <v>17</v>
      </c>
      <c r="D19" s="18">
        <f>D16/D18*100</f>
        <v>0.6125288691885069</v>
      </c>
      <c r="E19" s="18">
        <f aca="true" t="shared" si="2" ref="E19:K19">E16/E18*100</f>
        <v>1.0341261633919339</v>
      </c>
      <c r="F19" s="18">
        <f t="shared" si="2"/>
        <v>0.14024088434251772</v>
      </c>
      <c r="G19" s="18">
        <f t="shared" si="2"/>
        <v>0</v>
      </c>
      <c r="H19" s="18">
        <f t="shared" si="2"/>
        <v>0.42614847012699225</v>
      </c>
      <c r="I19" s="18">
        <f t="shared" si="2"/>
        <v>1.9034152708288015</v>
      </c>
      <c r="J19" s="18">
        <f t="shared" si="2"/>
        <v>0</v>
      </c>
      <c r="K19" s="18">
        <f t="shared" si="2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5" customFormat="1" ht="18.75" customHeight="1">
      <c r="A20" s="9">
        <v>2</v>
      </c>
      <c r="B20" s="10" t="s">
        <v>19</v>
      </c>
      <c r="C20" s="9" t="s">
        <v>26</v>
      </c>
      <c r="D20" s="11">
        <f>D23+D29</f>
        <v>1420</v>
      </c>
      <c r="E20" s="11">
        <f aca="true" t="shared" si="3" ref="E20:K20">E23+E29</f>
        <v>167</v>
      </c>
      <c r="F20" s="11">
        <f t="shared" si="3"/>
        <v>160</v>
      </c>
      <c r="G20" s="11">
        <f t="shared" si="3"/>
        <v>787</v>
      </c>
      <c r="H20" s="11">
        <f t="shared" si="3"/>
        <v>306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1" customFormat="1" ht="18.75" customHeight="1">
      <c r="A21" s="14" t="s">
        <v>11</v>
      </c>
      <c r="B21" s="15" t="s">
        <v>16</v>
      </c>
      <c r="C21" s="14"/>
      <c r="D21" s="19"/>
      <c r="E21" s="27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3" customFormat="1" ht="18.75" customHeight="1">
      <c r="A22" s="16"/>
      <c r="B22" s="17" t="s">
        <v>27</v>
      </c>
      <c r="C22" s="16" t="s">
        <v>12</v>
      </c>
      <c r="D22" s="18">
        <f>SUM(E22:K22)</f>
        <v>0</v>
      </c>
      <c r="E22" s="18"/>
      <c r="F22" s="18"/>
      <c r="G22" s="18"/>
      <c r="H22" s="18"/>
      <c r="I22" s="18"/>
      <c r="J22" s="18"/>
      <c r="K22" s="18"/>
      <c r="L22" s="22" t="s">
        <v>30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34" customFormat="1" ht="18.75" customHeight="1">
      <c r="A23" s="30"/>
      <c r="B23" s="31" t="s">
        <v>24</v>
      </c>
      <c r="C23" s="30" t="s">
        <v>12</v>
      </c>
      <c r="D23" s="32">
        <f>SUM(E23:K23)</f>
        <v>1400</v>
      </c>
      <c r="E23" s="32">
        <v>157</v>
      </c>
      <c r="F23" s="32">
        <v>150</v>
      </c>
      <c r="G23" s="32">
        <v>787</v>
      </c>
      <c r="H23" s="32">
        <v>306</v>
      </c>
      <c r="I23" s="32"/>
      <c r="J23" s="32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3" customFormat="1" ht="0.75" customHeight="1">
      <c r="A24" s="16"/>
      <c r="B24" s="17" t="s">
        <v>25</v>
      </c>
      <c r="C24" s="16" t="s">
        <v>17</v>
      </c>
      <c r="D24" s="18" t="e">
        <f>D23/D22*100</f>
        <v>#DIV/0!</v>
      </c>
      <c r="E24" s="18" t="e">
        <f aca="true" t="shared" si="4" ref="E24:K24">E23/E22*100</f>
        <v>#DIV/0!</v>
      </c>
      <c r="F24" s="18" t="e">
        <f t="shared" si="4"/>
        <v>#DIV/0!</v>
      </c>
      <c r="G24" s="18" t="e">
        <f t="shared" si="4"/>
        <v>#DIV/0!</v>
      </c>
      <c r="H24" s="18" t="e">
        <f t="shared" si="4"/>
        <v>#DIV/0!</v>
      </c>
      <c r="I24" s="18" t="e">
        <f t="shared" si="4"/>
        <v>#DIV/0!</v>
      </c>
      <c r="J24" s="18" t="e">
        <f t="shared" si="4"/>
        <v>#DIV/0!</v>
      </c>
      <c r="K24" s="29" t="e">
        <f t="shared" si="4"/>
        <v>#DIV/0!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3" customFormat="1" ht="18.75" customHeight="1" hidden="1">
      <c r="A25" s="16"/>
      <c r="B25" s="17" t="s">
        <v>35</v>
      </c>
      <c r="C25" s="16" t="s">
        <v>12</v>
      </c>
      <c r="D25" s="18">
        <f>SUM(E25:K25)</f>
        <v>13522</v>
      </c>
      <c r="E25" s="18">
        <v>639</v>
      </c>
      <c r="F25" s="18">
        <v>6084</v>
      </c>
      <c r="G25" s="18">
        <v>2603</v>
      </c>
      <c r="H25" s="18">
        <v>1918</v>
      </c>
      <c r="I25" s="18">
        <v>101</v>
      </c>
      <c r="J25" s="18">
        <v>2046</v>
      </c>
      <c r="K25" s="18">
        <v>131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3" customFormat="1" ht="18.75" customHeight="1" hidden="1">
      <c r="A26" s="16"/>
      <c r="B26" s="17" t="s">
        <v>36</v>
      </c>
      <c r="C26" s="16" t="s">
        <v>17</v>
      </c>
      <c r="D26" s="18">
        <f>D23/D25*100</f>
        <v>10.353498003253957</v>
      </c>
      <c r="E26" s="18">
        <f aca="true" t="shared" si="5" ref="E26:K26">E23/E25*100</f>
        <v>24.56964006259781</v>
      </c>
      <c r="F26" s="18">
        <f t="shared" si="5"/>
        <v>2.465483234714004</v>
      </c>
      <c r="G26" s="18">
        <f t="shared" si="5"/>
        <v>30.234344986553975</v>
      </c>
      <c r="H26" s="18">
        <f t="shared" si="5"/>
        <v>15.954118873826904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1" customFormat="1" ht="18.75" customHeight="1">
      <c r="A27" s="14" t="s">
        <v>13</v>
      </c>
      <c r="B27" s="15" t="s">
        <v>18</v>
      </c>
      <c r="C27" s="14" t="s">
        <v>26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3" customFormat="1" ht="18.75" customHeight="1">
      <c r="A28" s="16"/>
      <c r="B28" s="17" t="s">
        <v>27</v>
      </c>
      <c r="C28" s="16" t="s">
        <v>12</v>
      </c>
      <c r="D28" s="18">
        <f>SUM(E28:K28)</f>
        <v>0</v>
      </c>
      <c r="E28" s="18">
        <f>E22</f>
        <v>0</v>
      </c>
      <c r="F28" s="18">
        <f aca="true" t="shared" si="6" ref="F28:K28">F22</f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34" customFormat="1" ht="18.75" customHeight="1">
      <c r="A29" s="30"/>
      <c r="B29" s="31" t="s">
        <v>24</v>
      </c>
      <c r="C29" s="30" t="s">
        <v>12</v>
      </c>
      <c r="D29" s="32">
        <f>SUM(E29:K29)</f>
        <v>20</v>
      </c>
      <c r="E29" s="32">
        <v>10</v>
      </c>
      <c r="F29" s="32">
        <v>10</v>
      </c>
      <c r="G29" s="32"/>
      <c r="H29" s="32"/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3" customFormat="1" ht="18.75" customHeight="1" hidden="1">
      <c r="A30" s="16"/>
      <c r="B30" s="17" t="s">
        <v>25</v>
      </c>
      <c r="C30" s="16" t="s">
        <v>17</v>
      </c>
      <c r="D30" s="18" t="e">
        <f>D29/D28*100</f>
        <v>#DIV/0!</v>
      </c>
      <c r="E30" s="11"/>
      <c r="F30" s="11"/>
      <c r="G30" s="18"/>
      <c r="H30" s="18"/>
      <c r="I30" s="18"/>
      <c r="J30" s="11"/>
      <c r="K30" s="2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3" customFormat="1" ht="18.75" customHeight="1" hidden="1">
      <c r="A31" s="16"/>
      <c r="B31" s="17" t="s">
        <v>35</v>
      </c>
      <c r="C31" s="16" t="s">
        <v>12</v>
      </c>
      <c r="D31" s="18">
        <f>SUM(E31:K31)</f>
        <v>0</v>
      </c>
      <c r="E31" s="18"/>
      <c r="F31" s="18"/>
      <c r="G31" s="18"/>
      <c r="H31" s="18"/>
      <c r="I31" s="18"/>
      <c r="J31" s="18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3" customFormat="1" ht="18.75" customHeight="1" hidden="1">
      <c r="A32" s="16"/>
      <c r="B32" s="17" t="s">
        <v>36</v>
      </c>
      <c r="C32" s="16" t="s">
        <v>17</v>
      </c>
      <c r="D32" s="18" t="e">
        <f>D29/D31*100</f>
        <v>#DIV/0!</v>
      </c>
      <c r="E32" s="18"/>
      <c r="F32" s="18"/>
      <c r="G32" s="18"/>
      <c r="H32" s="18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5" customFormat="1" ht="18.75" customHeight="1">
      <c r="A33" s="9">
        <v>3</v>
      </c>
      <c r="B33" s="10" t="s">
        <v>28</v>
      </c>
      <c r="C33" s="9" t="s">
        <v>26</v>
      </c>
      <c r="D33" s="11">
        <f>D35</f>
        <v>45</v>
      </c>
      <c r="E33" s="11">
        <f aca="true" t="shared" si="7" ref="E33:K33">E35</f>
        <v>0</v>
      </c>
      <c r="F33" s="11">
        <f t="shared" si="7"/>
        <v>0</v>
      </c>
      <c r="G33" s="11">
        <f t="shared" si="7"/>
        <v>0</v>
      </c>
      <c r="H33" s="11">
        <f t="shared" si="7"/>
        <v>45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3" customFormat="1" ht="18.75" customHeight="1">
      <c r="A34" s="16"/>
      <c r="B34" s="17" t="s">
        <v>27</v>
      </c>
      <c r="C34" s="16" t="s">
        <v>12</v>
      </c>
      <c r="D34" s="18">
        <f>SUM(E34:K34)</f>
        <v>0</v>
      </c>
      <c r="E34" s="18"/>
      <c r="F34" s="18"/>
      <c r="G34" s="18"/>
      <c r="H34" s="18"/>
      <c r="I34" s="18"/>
      <c r="J34" s="18"/>
      <c r="K34" s="18"/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34" customFormat="1" ht="18" customHeight="1">
      <c r="A35" s="30"/>
      <c r="B35" s="31" t="s">
        <v>24</v>
      </c>
      <c r="C35" s="30" t="s">
        <v>12</v>
      </c>
      <c r="D35" s="32">
        <f>SUM(E35:K35)</f>
        <v>45</v>
      </c>
      <c r="E35" s="32"/>
      <c r="F35" s="32"/>
      <c r="G35" s="32"/>
      <c r="H35" s="32">
        <v>45</v>
      </c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3" customFormat="1" ht="18.75" customHeight="1" hidden="1">
      <c r="A36" s="16"/>
      <c r="B36" s="17" t="s">
        <v>25</v>
      </c>
      <c r="C36" s="16" t="s">
        <v>17</v>
      </c>
      <c r="D36" s="18" t="e">
        <f>D35/D34*100</f>
        <v>#DIV/0!</v>
      </c>
      <c r="E36" s="18" t="e">
        <f aca="true" t="shared" si="8" ref="E36:K36">E35/E34*100</f>
        <v>#DIV/0!</v>
      </c>
      <c r="F36" s="18" t="e">
        <f t="shared" si="8"/>
        <v>#DIV/0!</v>
      </c>
      <c r="G36" s="18" t="e">
        <f t="shared" si="8"/>
        <v>#DIV/0!</v>
      </c>
      <c r="H36" s="18" t="e">
        <f t="shared" si="8"/>
        <v>#DIV/0!</v>
      </c>
      <c r="I36" s="18" t="e">
        <f t="shared" si="8"/>
        <v>#DIV/0!</v>
      </c>
      <c r="J36" s="18" t="e">
        <f t="shared" si="8"/>
        <v>#DIV/0!</v>
      </c>
      <c r="K36" s="29" t="e">
        <f t="shared" si="8"/>
        <v>#DIV/0!</v>
      </c>
      <c r="L36" s="22"/>
      <c r="M36" s="22" t="s">
        <v>30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3" customFormat="1" ht="18.75" customHeight="1" hidden="1">
      <c r="A37" s="16"/>
      <c r="B37" s="17" t="s">
        <v>35</v>
      </c>
      <c r="C37" s="16" t="s">
        <v>17</v>
      </c>
      <c r="D37" s="18">
        <f>SUM(E37:K37)</f>
        <v>3644</v>
      </c>
      <c r="E37" s="18">
        <v>344</v>
      </c>
      <c r="F37" s="18">
        <v>0</v>
      </c>
      <c r="G37" s="18">
        <v>0</v>
      </c>
      <c r="H37" s="18">
        <v>2099</v>
      </c>
      <c r="I37" s="18">
        <v>197</v>
      </c>
      <c r="J37" s="18">
        <v>978</v>
      </c>
      <c r="K37" s="18">
        <v>26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3" customFormat="1" ht="18.75" customHeight="1" hidden="1">
      <c r="A38" s="16"/>
      <c r="B38" s="17" t="s">
        <v>36</v>
      </c>
      <c r="C38" s="16" t="s">
        <v>17</v>
      </c>
      <c r="D38" s="18">
        <f>D35/D37*100</f>
        <v>1.234906695938529</v>
      </c>
      <c r="E38" s="18">
        <f aca="true" t="shared" si="9" ref="E38:K38">E35/E37*100</f>
        <v>0</v>
      </c>
      <c r="F38" s="18"/>
      <c r="G38" s="18"/>
      <c r="H38" s="18">
        <f t="shared" si="9"/>
        <v>2.1438780371605524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5" customFormat="1" ht="18.75" customHeight="1">
      <c r="A39" s="9">
        <v>4</v>
      </c>
      <c r="B39" s="10" t="s">
        <v>20</v>
      </c>
      <c r="C39" s="9" t="s">
        <v>26</v>
      </c>
      <c r="D39" s="11">
        <f>D42+D48+D54</f>
        <v>137701</v>
      </c>
      <c r="E39" s="11">
        <f>E42+E48+E54</f>
        <v>3580</v>
      </c>
      <c r="F39" s="11">
        <f aca="true" t="shared" si="10" ref="F39:K39">F42+F48+F54</f>
        <v>6783</v>
      </c>
      <c r="G39" s="11">
        <f t="shared" si="10"/>
        <v>84000</v>
      </c>
      <c r="H39" s="11">
        <f t="shared" si="10"/>
        <v>38338</v>
      </c>
      <c r="I39" s="11">
        <f t="shared" si="10"/>
        <v>5000</v>
      </c>
      <c r="J39" s="11">
        <f t="shared" si="10"/>
        <v>0</v>
      </c>
      <c r="K39" s="11">
        <f t="shared" si="10"/>
        <v>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1" customFormat="1" ht="18.75" customHeight="1">
      <c r="A40" s="14" t="s">
        <v>11</v>
      </c>
      <c r="B40" s="15" t="s">
        <v>40</v>
      </c>
      <c r="C40" s="14"/>
      <c r="D40" s="19"/>
      <c r="E40" s="19"/>
      <c r="F40" s="19"/>
      <c r="G40" s="19"/>
      <c r="H40" s="19"/>
      <c r="I40" s="19"/>
      <c r="J40" s="19"/>
      <c r="K40" s="19"/>
      <c r="L40" s="20" t="s">
        <v>30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3" customFormat="1" ht="18.75" customHeight="1">
      <c r="A41" s="16"/>
      <c r="B41" s="17" t="s">
        <v>27</v>
      </c>
      <c r="C41" s="16" t="s">
        <v>12</v>
      </c>
      <c r="D41" s="18">
        <f>SUM(E41:K41)</f>
        <v>0</v>
      </c>
      <c r="E41" s="18"/>
      <c r="F41" s="18"/>
      <c r="G41" s="18"/>
      <c r="H41" s="18"/>
      <c r="I41" s="18"/>
      <c r="J41" s="18"/>
      <c r="K41" s="1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34" customFormat="1" ht="18" customHeight="1">
      <c r="A42" s="30"/>
      <c r="B42" s="31" t="s">
        <v>24</v>
      </c>
      <c r="C42" s="30" t="s">
        <v>12</v>
      </c>
      <c r="D42" s="32">
        <f>SUM(E42:K42)</f>
        <v>51152</v>
      </c>
      <c r="E42" s="32">
        <v>821</v>
      </c>
      <c r="F42" s="32">
        <v>1473</v>
      </c>
      <c r="G42" s="32">
        <v>46840</v>
      </c>
      <c r="H42" s="32">
        <v>2018</v>
      </c>
      <c r="I42" s="32"/>
      <c r="J42" s="32"/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3" customFormat="1" ht="18.75" customHeight="1" hidden="1">
      <c r="A43" s="16"/>
      <c r="B43" s="17" t="s">
        <v>25</v>
      </c>
      <c r="C43" s="16" t="s">
        <v>17</v>
      </c>
      <c r="D43" s="18" t="e">
        <f>D42/D41*100</f>
        <v>#DIV/0!</v>
      </c>
      <c r="E43" s="18"/>
      <c r="F43" s="18"/>
      <c r="G43" s="18"/>
      <c r="H43" s="18"/>
      <c r="I43" s="18"/>
      <c r="J43" s="18"/>
      <c r="K43" s="2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3" customFormat="1" ht="18.75" customHeight="1" hidden="1">
      <c r="A44" s="16"/>
      <c r="B44" s="17" t="s">
        <v>35</v>
      </c>
      <c r="C44" s="16" t="s">
        <v>12</v>
      </c>
      <c r="D44" s="18">
        <f>SUM(E44:K44)</f>
        <v>0</v>
      </c>
      <c r="E44" s="18"/>
      <c r="F44" s="18"/>
      <c r="G44" s="18"/>
      <c r="H44" s="18"/>
      <c r="I44" s="18"/>
      <c r="J44" s="18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23" customFormat="1" ht="18.75" customHeight="1" hidden="1">
      <c r="A45" s="16"/>
      <c r="B45" s="17" t="s">
        <v>36</v>
      </c>
      <c r="C45" s="16" t="s">
        <v>17</v>
      </c>
      <c r="D45" s="18" t="e">
        <f>D42/D44*100</f>
        <v>#DIV/0!</v>
      </c>
      <c r="E45" s="18"/>
      <c r="F45" s="18"/>
      <c r="G45" s="18"/>
      <c r="H45" s="18"/>
      <c r="I45" s="18"/>
      <c r="J45" s="18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21" customFormat="1" ht="18.75" customHeight="1">
      <c r="A46" s="14" t="s">
        <v>13</v>
      </c>
      <c r="B46" s="15" t="s">
        <v>18</v>
      </c>
      <c r="C46" s="14"/>
      <c r="D46" s="19"/>
      <c r="E46" s="19"/>
      <c r="F46" s="19"/>
      <c r="G46" s="19"/>
      <c r="H46" s="19"/>
      <c r="I46" s="19"/>
      <c r="J46" s="19"/>
      <c r="K46" s="19"/>
      <c r="L46" s="20" t="s">
        <v>30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3" customFormat="1" ht="18.75" customHeight="1">
      <c r="A47" s="16"/>
      <c r="B47" s="17" t="s">
        <v>27</v>
      </c>
      <c r="C47" s="16" t="s">
        <v>12</v>
      </c>
      <c r="D47" s="18">
        <f>SUM(E47:K47)</f>
        <v>0</v>
      </c>
      <c r="E47" s="18"/>
      <c r="F47" s="18"/>
      <c r="G47" s="18"/>
      <c r="H47" s="18"/>
      <c r="I47" s="18"/>
      <c r="J47" s="18"/>
      <c r="K47" s="18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34" customFormat="1" ht="18.75" customHeight="1">
      <c r="A48" s="30"/>
      <c r="B48" s="31" t="s">
        <v>24</v>
      </c>
      <c r="C48" s="30" t="s">
        <v>12</v>
      </c>
      <c r="D48" s="32">
        <f>SUM(E48:K48)</f>
        <v>40249</v>
      </c>
      <c r="E48" s="32">
        <v>1402</v>
      </c>
      <c r="F48" s="32">
        <v>2655</v>
      </c>
      <c r="G48" s="32">
        <v>15502</v>
      </c>
      <c r="H48" s="32">
        <v>18050</v>
      </c>
      <c r="I48" s="32">
        <v>2640</v>
      </c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3" customFormat="1" ht="18.75" customHeight="1" hidden="1">
      <c r="A49" s="16"/>
      <c r="B49" s="17" t="s">
        <v>25</v>
      </c>
      <c r="C49" s="16" t="s">
        <v>17</v>
      </c>
      <c r="D49" s="18" t="e">
        <f>D48/D47*100</f>
        <v>#DIV/0!</v>
      </c>
      <c r="E49" s="18" t="e">
        <f aca="true" t="shared" si="11" ref="E49:K49">E48/E47*100</f>
        <v>#DIV/0!</v>
      </c>
      <c r="F49" s="18" t="e">
        <f t="shared" si="11"/>
        <v>#DIV/0!</v>
      </c>
      <c r="G49" s="18" t="e">
        <f t="shared" si="11"/>
        <v>#DIV/0!</v>
      </c>
      <c r="H49" s="18" t="e">
        <f t="shared" si="11"/>
        <v>#DIV/0!</v>
      </c>
      <c r="I49" s="11" t="e">
        <f t="shared" si="11"/>
        <v>#DIV/0!</v>
      </c>
      <c r="J49" s="18" t="e">
        <f t="shared" si="11"/>
        <v>#DIV/0!</v>
      </c>
      <c r="K49" s="29" t="e">
        <f t="shared" si="11"/>
        <v>#DIV/0!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23" customFormat="1" ht="18.75" customHeight="1" hidden="1">
      <c r="A50" s="16"/>
      <c r="B50" s="17" t="s">
        <v>35</v>
      </c>
      <c r="C50" s="16" t="s">
        <v>17</v>
      </c>
      <c r="D50" s="18">
        <f>SUM(E50:K50)</f>
        <v>342007</v>
      </c>
      <c r="E50" s="18">
        <v>11925</v>
      </c>
      <c r="F50" s="18">
        <v>66355</v>
      </c>
      <c r="G50" s="18">
        <v>116597</v>
      </c>
      <c r="H50" s="18">
        <v>36608</v>
      </c>
      <c r="I50" s="18">
        <v>86472</v>
      </c>
      <c r="J50" s="18">
        <v>14130</v>
      </c>
      <c r="K50" s="18">
        <v>9920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23" customFormat="1" ht="18.75" customHeight="1" hidden="1">
      <c r="A51" s="16"/>
      <c r="B51" s="17" t="s">
        <v>36</v>
      </c>
      <c r="C51" s="16" t="s">
        <v>17</v>
      </c>
      <c r="D51" s="18">
        <f>D48/D50*100</f>
        <v>11.768472575122733</v>
      </c>
      <c r="E51" s="18">
        <f aca="true" t="shared" si="12" ref="E51:K51">E48/E50*100</f>
        <v>11.756813417190775</v>
      </c>
      <c r="F51" s="18">
        <f t="shared" si="12"/>
        <v>4.001205636349936</v>
      </c>
      <c r="G51" s="18">
        <f t="shared" si="12"/>
        <v>13.295367805346622</v>
      </c>
      <c r="H51" s="18">
        <f t="shared" si="12"/>
        <v>49.30616258741259</v>
      </c>
      <c r="I51" s="18">
        <f t="shared" si="12"/>
        <v>3.0530113794060507</v>
      </c>
      <c r="J51" s="18">
        <f t="shared" si="12"/>
        <v>0</v>
      </c>
      <c r="K51" s="18">
        <f t="shared" si="12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1" customFormat="1" ht="18.75" customHeight="1">
      <c r="A52" s="14" t="s">
        <v>14</v>
      </c>
      <c r="B52" s="15" t="s">
        <v>21</v>
      </c>
      <c r="C52" s="14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3" customFormat="1" ht="18.75" customHeight="1">
      <c r="A53" s="16"/>
      <c r="B53" s="17" t="s">
        <v>27</v>
      </c>
      <c r="C53" s="16" t="s">
        <v>12</v>
      </c>
      <c r="D53" s="18">
        <f>SUM(E53:K53)</f>
        <v>0</v>
      </c>
      <c r="E53" s="18">
        <f>E47</f>
        <v>0</v>
      </c>
      <c r="F53" s="18">
        <f aca="true" t="shared" si="13" ref="F53:K53">F47</f>
        <v>0</v>
      </c>
      <c r="G53" s="18">
        <f t="shared" si="13"/>
        <v>0</v>
      </c>
      <c r="H53" s="18">
        <f t="shared" si="13"/>
        <v>0</v>
      </c>
      <c r="I53" s="18">
        <f t="shared" si="13"/>
        <v>0</v>
      </c>
      <c r="J53" s="18">
        <f t="shared" si="13"/>
        <v>0</v>
      </c>
      <c r="K53" s="18">
        <f t="shared" si="13"/>
        <v>0</v>
      </c>
      <c r="L53" s="22"/>
      <c r="M53" s="22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34" customFormat="1" ht="18" customHeight="1">
      <c r="A54" s="30"/>
      <c r="B54" s="31" t="s">
        <v>24</v>
      </c>
      <c r="C54" s="30" t="s">
        <v>12</v>
      </c>
      <c r="D54" s="32">
        <f>SUM(E54:K54)</f>
        <v>46300</v>
      </c>
      <c r="E54" s="32">
        <v>1357</v>
      </c>
      <c r="F54" s="32">
        <v>2655</v>
      </c>
      <c r="G54" s="32">
        <v>21658</v>
      </c>
      <c r="H54" s="32">
        <v>18270</v>
      </c>
      <c r="I54" s="32">
        <v>2360</v>
      </c>
      <c r="J54" s="32"/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3" customFormat="1" ht="18.75" customHeight="1" hidden="1">
      <c r="A55" s="16"/>
      <c r="B55" s="17" t="s">
        <v>25</v>
      </c>
      <c r="C55" s="16" t="s">
        <v>17</v>
      </c>
      <c r="D55" s="18" t="e">
        <f>D54/D53*100</f>
        <v>#DIV/0!</v>
      </c>
      <c r="E55" s="18" t="e">
        <f aca="true" t="shared" si="14" ref="E55:K55">E54/E53*100</f>
        <v>#DIV/0!</v>
      </c>
      <c r="F55" s="18" t="e">
        <f t="shared" si="14"/>
        <v>#DIV/0!</v>
      </c>
      <c r="G55" s="11" t="e">
        <f t="shared" si="14"/>
        <v>#DIV/0!</v>
      </c>
      <c r="H55" s="18" t="e">
        <f t="shared" si="14"/>
        <v>#DIV/0!</v>
      </c>
      <c r="I55" s="11" t="e">
        <f t="shared" si="14"/>
        <v>#DIV/0!</v>
      </c>
      <c r="J55" s="18" t="e">
        <f t="shared" si="14"/>
        <v>#DIV/0!</v>
      </c>
      <c r="K55" s="28" t="e">
        <f t="shared" si="14"/>
        <v>#DIV/0!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23" customFormat="1" ht="18.75" customHeight="1" hidden="1">
      <c r="A56" s="16"/>
      <c r="B56" s="17" t="s">
        <v>35</v>
      </c>
      <c r="C56" s="16" t="s">
        <v>17</v>
      </c>
      <c r="D56" s="18">
        <f>SUM(E56:K56)</f>
        <v>358061</v>
      </c>
      <c r="E56" s="18">
        <v>12135</v>
      </c>
      <c r="F56" s="18">
        <v>66355</v>
      </c>
      <c r="G56" s="18">
        <v>156187</v>
      </c>
      <c r="H56" s="18">
        <v>25400</v>
      </c>
      <c r="I56" s="18">
        <v>84854</v>
      </c>
      <c r="J56" s="18">
        <v>11180</v>
      </c>
      <c r="K56" s="18">
        <v>1950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23" customFormat="1" ht="18.75" customHeight="1" hidden="1">
      <c r="A57" s="16"/>
      <c r="B57" s="17" t="s">
        <v>36</v>
      </c>
      <c r="C57" s="16" t="s">
        <v>17</v>
      </c>
      <c r="D57" s="18">
        <f>D54/D56*100</f>
        <v>12.930757608340478</v>
      </c>
      <c r="E57" s="18">
        <f aca="true" t="shared" si="15" ref="E57:K57">E54/E56*100</f>
        <v>11.182529872270292</v>
      </c>
      <c r="F57" s="18">
        <f t="shared" si="15"/>
        <v>4.001205636349936</v>
      </c>
      <c r="G57" s="18">
        <f t="shared" si="15"/>
        <v>13.866711057898545</v>
      </c>
      <c r="H57" s="18">
        <f t="shared" si="15"/>
        <v>71.92913385826772</v>
      </c>
      <c r="I57" s="18">
        <f t="shared" si="15"/>
        <v>2.7812477903222006</v>
      </c>
      <c r="J57" s="18">
        <f t="shared" si="15"/>
        <v>0</v>
      </c>
      <c r="K57" s="18">
        <f t="shared" si="15"/>
        <v>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25" customFormat="1" ht="18.75" customHeight="1">
      <c r="A58" s="9">
        <v>5</v>
      </c>
      <c r="B58" s="10" t="s">
        <v>22</v>
      </c>
      <c r="C58" s="9" t="s">
        <v>26</v>
      </c>
      <c r="D58" s="11">
        <f>D61+D67+D73</f>
        <v>486422</v>
      </c>
      <c r="E58" s="11">
        <f>E61+E67+E73</f>
        <v>18812</v>
      </c>
      <c r="F58" s="11">
        <f aca="true" t="shared" si="16" ref="F58:K58">F61+F67+F73</f>
        <v>22480</v>
      </c>
      <c r="G58" s="11">
        <f t="shared" si="16"/>
        <v>153650</v>
      </c>
      <c r="H58" s="11">
        <f>H61+H67+H73</f>
        <v>251200</v>
      </c>
      <c r="I58" s="11">
        <f t="shared" si="16"/>
        <v>38080</v>
      </c>
      <c r="J58" s="11">
        <f t="shared" si="16"/>
        <v>2200</v>
      </c>
      <c r="K58" s="11">
        <f t="shared" si="16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1" customFormat="1" ht="18.75" customHeight="1">
      <c r="A59" s="14" t="s">
        <v>11</v>
      </c>
      <c r="B59" s="15" t="s">
        <v>18</v>
      </c>
      <c r="C59" s="14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3" customFormat="1" ht="18.75" customHeight="1">
      <c r="A60" s="16"/>
      <c r="B60" s="17" t="s">
        <v>27</v>
      </c>
      <c r="C60" s="16" t="s">
        <v>12</v>
      </c>
      <c r="D60" s="18">
        <f>SUM(E60:K60)</f>
        <v>0</v>
      </c>
      <c r="E60" s="18"/>
      <c r="F60" s="18"/>
      <c r="G60" s="18"/>
      <c r="H60" s="18"/>
      <c r="I60" s="18"/>
      <c r="J60" s="18"/>
      <c r="K60" s="18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34" customFormat="1" ht="18" customHeight="1">
      <c r="A61" s="30"/>
      <c r="B61" s="31" t="s">
        <v>24</v>
      </c>
      <c r="C61" s="30" t="s">
        <v>12</v>
      </c>
      <c r="D61" s="32">
        <f>SUM(E61:K61)</f>
        <v>231514</v>
      </c>
      <c r="E61" s="32">
        <v>8356</v>
      </c>
      <c r="F61" s="32">
        <v>11240</v>
      </c>
      <c r="G61" s="32">
        <f>39917+26661</f>
        <v>66578</v>
      </c>
      <c r="H61" s="32">
        <v>125200</v>
      </c>
      <c r="I61" s="32">
        <v>19040</v>
      </c>
      <c r="J61" s="32">
        <v>1100</v>
      </c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3" customFormat="1" ht="18.75" customHeight="1" hidden="1">
      <c r="A62" s="16"/>
      <c r="B62" s="17" t="s">
        <v>25</v>
      </c>
      <c r="C62" s="16" t="s">
        <v>17</v>
      </c>
      <c r="D62" s="18" t="e">
        <f>D61/D60*100</f>
        <v>#DIV/0!</v>
      </c>
      <c r="E62" s="18"/>
      <c r="F62" s="11"/>
      <c r="G62" s="18"/>
      <c r="H62" s="18"/>
      <c r="I62" s="11"/>
      <c r="J62" s="18"/>
      <c r="K62" s="29"/>
      <c r="L62" s="22" t="s">
        <v>30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23" customFormat="1" ht="18.75" customHeight="1" hidden="1">
      <c r="A63" s="16"/>
      <c r="B63" s="17" t="s">
        <v>35</v>
      </c>
      <c r="C63" s="16" t="s">
        <v>12</v>
      </c>
      <c r="D63" s="18">
        <f>SUM(E63:K63)</f>
        <v>0</v>
      </c>
      <c r="E63" s="18"/>
      <c r="F63" s="18"/>
      <c r="G63" s="18"/>
      <c r="H63" s="18"/>
      <c r="I63" s="18"/>
      <c r="J63" s="18"/>
      <c r="K63" s="18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23" customFormat="1" ht="18.75" customHeight="1" hidden="1">
      <c r="A64" s="16"/>
      <c r="B64" s="17" t="s">
        <v>36</v>
      </c>
      <c r="C64" s="16" t="s">
        <v>17</v>
      </c>
      <c r="D64" s="18" t="e">
        <f>D61/D63*100</f>
        <v>#DIV/0!</v>
      </c>
      <c r="E64" s="18"/>
      <c r="F64" s="18"/>
      <c r="G64" s="18"/>
      <c r="H64" s="18"/>
      <c r="I64" s="18"/>
      <c r="J64" s="18"/>
      <c r="K64" s="1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21" customFormat="1" ht="18.75" customHeight="1">
      <c r="A65" s="14" t="s">
        <v>13</v>
      </c>
      <c r="B65" s="15" t="s">
        <v>32</v>
      </c>
      <c r="C65" s="14" t="s">
        <v>12</v>
      </c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3" customFormat="1" ht="18.75" customHeight="1">
      <c r="A66" s="16"/>
      <c r="B66" s="17" t="s">
        <v>27</v>
      </c>
      <c r="C66" s="16" t="s">
        <v>12</v>
      </c>
      <c r="D66" s="18">
        <f>SUM(E66:K66)</f>
        <v>0</v>
      </c>
      <c r="E66" s="18"/>
      <c r="F66" s="18"/>
      <c r="G66" s="18"/>
      <c r="H66" s="18"/>
      <c r="I66" s="18"/>
      <c r="J66" s="18"/>
      <c r="K66" s="18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34" customFormat="1" ht="18.75" customHeight="1">
      <c r="A67" s="30"/>
      <c r="B67" s="31" t="s">
        <v>24</v>
      </c>
      <c r="C67" s="30" t="s">
        <v>12</v>
      </c>
      <c r="D67" s="32">
        <f>SUM(E67:K67)</f>
        <v>252808</v>
      </c>
      <c r="E67" s="32">
        <v>8356</v>
      </c>
      <c r="F67" s="32">
        <v>11240</v>
      </c>
      <c r="G67" s="32">
        <f>47693+39379</f>
        <v>87072</v>
      </c>
      <c r="H67" s="32">
        <v>126000</v>
      </c>
      <c r="I67" s="32">
        <v>19040</v>
      </c>
      <c r="J67" s="32">
        <v>1100</v>
      </c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3" customFormat="1" ht="0.75" customHeight="1">
      <c r="A68" s="16"/>
      <c r="B68" s="17" t="s">
        <v>25</v>
      </c>
      <c r="C68" s="16" t="s">
        <v>17</v>
      </c>
      <c r="D68" s="18" t="e">
        <f>D67/D66*100</f>
        <v>#DIV/0!</v>
      </c>
      <c r="E68" s="18" t="e">
        <f aca="true" t="shared" si="17" ref="E68:K68">E67/E66*100</f>
        <v>#DIV/0!</v>
      </c>
      <c r="F68" s="18" t="e">
        <f t="shared" si="17"/>
        <v>#DIV/0!</v>
      </c>
      <c r="G68" s="18" t="e">
        <f t="shared" si="17"/>
        <v>#DIV/0!</v>
      </c>
      <c r="H68" s="18" t="e">
        <f>H67/H66*100</f>
        <v>#DIV/0!</v>
      </c>
      <c r="I68" s="18" t="e">
        <f t="shared" si="17"/>
        <v>#DIV/0!</v>
      </c>
      <c r="J68" s="18" t="e">
        <f t="shared" si="17"/>
        <v>#DIV/0!</v>
      </c>
      <c r="K68" s="28" t="e">
        <f t="shared" si="17"/>
        <v>#DIV/0!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23" customFormat="1" ht="18.75" customHeight="1" hidden="1">
      <c r="A69" s="16"/>
      <c r="B69" s="17" t="s">
        <v>35</v>
      </c>
      <c r="C69" s="16" t="s">
        <v>17</v>
      </c>
      <c r="D69" s="18">
        <f>SUM(E69:K69)</f>
        <v>1982210</v>
      </c>
      <c r="E69" s="36">
        <v>130974</v>
      </c>
      <c r="F69" s="36">
        <v>204850</v>
      </c>
      <c r="G69" s="36">
        <v>618816</v>
      </c>
      <c r="H69" s="36">
        <f>247408+35400</f>
        <v>282808</v>
      </c>
      <c r="I69" s="36">
        <v>704082</v>
      </c>
      <c r="J69" s="36">
        <v>27060</v>
      </c>
      <c r="K69" s="36">
        <v>13620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3" customFormat="1" ht="18.75" customHeight="1" hidden="1">
      <c r="A70" s="16"/>
      <c r="B70" s="17" t="s">
        <v>36</v>
      </c>
      <c r="C70" s="16" t="s">
        <v>17</v>
      </c>
      <c r="D70" s="18">
        <f>D67/D69*100</f>
        <v>12.753845455325116</v>
      </c>
      <c r="E70" s="18">
        <f aca="true" t="shared" si="18" ref="E70:K70">E67/E69*100</f>
        <v>6.379892192343519</v>
      </c>
      <c r="F70" s="18">
        <f t="shared" si="18"/>
        <v>5.486941664632658</v>
      </c>
      <c r="G70" s="18">
        <f t="shared" si="18"/>
        <v>14.070741545144275</v>
      </c>
      <c r="H70" s="18">
        <f>H67/H69*100</f>
        <v>44.553195100562924</v>
      </c>
      <c r="I70" s="18">
        <f t="shared" si="18"/>
        <v>2.7042304731551154</v>
      </c>
      <c r="J70" s="18">
        <f t="shared" si="18"/>
        <v>4.0650406504065035</v>
      </c>
      <c r="K70" s="18">
        <f t="shared" si="18"/>
        <v>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1" customFormat="1" ht="18.75" customHeight="1">
      <c r="A71" s="14" t="s">
        <v>14</v>
      </c>
      <c r="B71" s="15" t="s">
        <v>33</v>
      </c>
      <c r="C71" s="14"/>
      <c r="D71" s="19"/>
      <c r="E71" s="19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3" customFormat="1" ht="18.75" customHeight="1">
      <c r="A72" s="16"/>
      <c r="B72" s="17" t="s">
        <v>27</v>
      </c>
      <c r="C72" s="16" t="s">
        <v>12</v>
      </c>
      <c r="D72" s="18">
        <f>SUM(E72:K72)</f>
        <v>0</v>
      </c>
      <c r="E72" s="18"/>
      <c r="F72" s="18"/>
      <c r="G72" s="18"/>
      <c r="H72" s="18"/>
      <c r="I72" s="18"/>
      <c r="J72" s="18"/>
      <c r="K72" s="18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34" customFormat="1" ht="18.75" customHeight="1">
      <c r="A73" s="30"/>
      <c r="B73" s="31" t="s">
        <v>24</v>
      </c>
      <c r="C73" s="30" t="s">
        <v>12</v>
      </c>
      <c r="D73" s="32">
        <f>SUM(E73:K73)</f>
        <v>2100</v>
      </c>
      <c r="E73" s="32">
        <v>2100</v>
      </c>
      <c r="F73" s="32"/>
      <c r="G73" s="32"/>
      <c r="H73" s="32"/>
      <c r="I73" s="32"/>
      <c r="J73" s="32"/>
      <c r="K73" s="3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3" customFormat="1" ht="18.75" customHeight="1" hidden="1">
      <c r="A74" s="16"/>
      <c r="B74" s="17" t="s">
        <v>25</v>
      </c>
      <c r="C74" s="16" t="s">
        <v>17</v>
      </c>
      <c r="D74" s="18">
        <v>7.9</v>
      </c>
      <c r="E74" s="18">
        <v>47.5</v>
      </c>
      <c r="F74" s="18" t="s">
        <v>31</v>
      </c>
      <c r="G74" s="18" t="s">
        <v>31</v>
      </c>
      <c r="H74" s="18" t="s">
        <v>31</v>
      </c>
      <c r="I74" s="18" t="s">
        <v>31</v>
      </c>
      <c r="J74" s="18" t="s">
        <v>31</v>
      </c>
      <c r="K74" s="18">
        <v>0.5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23" customFormat="1" ht="18.75" customHeight="1" hidden="1">
      <c r="A75" s="16"/>
      <c r="B75" s="17" t="s">
        <v>35</v>
      </c>
      <c r="C75" s="16" t="s">
        <v>17</v>
      </c>
      <c r="D75" s="18"/>
      <c r="E75" s="18"/>
      <c r="F75" s="18"/>
      <c r="G75" s="18"/>
      <c r="H75" s="18"/>
      <c r="I75" s="18"/>
      <c r="J75" s="18"/>
      <c r="K75" s="18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23" customFormat="1" ht="18.75" customHeight="1" hidden="1">
      <c r="A76" s="16"/>
      <c r="B76" s="17" t="s">
        <v>36</v>
      </c>
      <c r="C76" s="16" t="s">
        <v>17</v>
      </c>
      <c r="D76" s="18"/>
      <c r="E76" s="18"/>
      <c r="F76" s="18"/>
      <c r="G76" s="18"/>
      <c r="H76" s="18"/>
      <c r="I76" s="18"/>
      <c r="J76" s="18"/>
      <c r="K76" s="18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5" customFormat="1" ht="18.75" customHeight="1">
      <c r="A77" s="9">
        <v>6</v>
      </c>
      <c r="B77" s="10" t="s">
        <v>23</v>
      </c>
      <c r="C77" s="9" t="s">
        <v>26</v>
      </c>
      <c r="D77" s="11">
        <f>D79</f>
        <v>55</v>
      </c>
      <c r="E77" s="11">
        <f aca="true" t="shared" si="19" ref="E77:K77">E79</f>
        <v>0</v>
      </c>
      <c r="F77" s="11">
        <f t="shared" si="19"/>
        <v>0</v>
      </c>
      <c r="G77" s="11">
        <f t="shared" si="19"/>
        <v>0</v>
      </c>
      <c r="H77" s="11">
        <f t="shared" si="19"/>
        <v>0</v>
      </c>
      <c r="I77" s="11">
        <f t="shared" si="19"/>
        <v>55</v>
      </c>
      <c r="J77" s="11">
        <f t="shared" si="19"/>
        <v>0</v>
      </c>
      <c r="K77" s="11">
        <f t="shared" si="19"/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3" customFormat="1" ht="18.75" customHeight="1">
      <c r="A78" s="16"/>
      <c r="B78" s="17" t="s">
        <v>27</v>
      </c>
      <c r="C78" s="16" t="s">
        <v>12</v>
      </c>
      <c r="D78" s="18">
        <f>SUM(E78:K78)</f>
        <v>0</v>
      </c>
      <c r="E78" s="18"/>
      <c r="F78" s="18"/>
      <c r="G78" s="18"/>
      <c r="H78" s="18"/>
      <c r="I78" s="18"/>
      <c r="J78" s="18"/>
      <c r="K78" s="18"/>
      <c r="L78" s="22"/>
      <c r="M78" s="22" t="s"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34" customFormat="1" ht="17.25" customHeight="1">
      <c r="A79" s="30"/>
      <c r="B79" s="31" t="s">
        <v>24</v>
      </c>
      <c r="C79" s="30" t="s">
        <v>12</v>
      </c>
      <c r="D79" s="32">
        <f>SUM(E79:K79)</f>
        <v>55</v>
      </c>
      <c r="E79" s="32"/>
      <c r="F79" s="32"/>
      <c r="G79" s="32"/>
      <c r="H79" s="32"/>
      <c r="I79" s="32">
        <v>55</v>
      </c>
      <c r="J79" s="32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3" customFormat="1" ht="18.75" customHeight="1" hidden="1">
      <c r="A80" s="16"/>
      <c r="B80" s="17" t="s">
        <v>25</v>
      </c>
      <c r="C80" s="16" t="s">
        <v>17</v>
      </c>
      <c r="D80" s="18" t="e">
        <f>D79/D78*100</f>
        <v>#DIV/0!</v>
      </c>
      <c r="E80" s="11" t="e">
        <f aca="true" t="shared" si="20" ref="E80:K80">E79/E78*100</f>
        <v>#DIV/0!</v>
      </c>
      <c r="F80" s="18" t="e">
        <f t="shared" si="20"/>
        <v>#DIV/0!</v>
      </c>
      <c r="G80" s="18" t="e">
        <f t="shared" si="20"/>
        <v>#DIV/0!</v>
      </c>
      <c r="H80" s="18" t="e">
        <f t="shared" si="20"/>
        <v>#DIV/0!</v>
      </c>
      <c r="I80" s="18" t="e">
        <f t="shared" si="20"/>
        <v>#DIV/0!</v>
      </c>
      <c r="J80" s="18" t="e">
        <f t="shared" si="20"/>
        <v>#DIV/0!</v>
      </c>
      <c r="K80" s="28" t="e">
        <f t="shared" si="20"/>
        <v>#DIV/0!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3" customFormat="1" ht="18.75" customHeight="1" hidden="1">
      <c r="A81" s="16"/>
      <c r="B81" s="17" t="s">
        <v>35</v>
      </c>
      <c r="C81" s="16" t="s">
        <v>17</v>
      </c>
      <c r="D81" s="18">
        <f>SUM(E81:K81)</f>
        <v>26405</v>
      </c>
      <c r="E81" s="36">
        <v>5360</v>
      </c>
      <c r="F81" s="36">
        <v>11160</v>
      </c>
      <c r="G81" s="36">
        <v>2109</v>
      </c>
      <c r="H81" s="36">
        <v>2867</v>
      </c>
      <c r="I81" s="36">
        <v>3385</v>
      </c>
      <c r="J81" s="36">
        <v>900</v>
      </c>
      <c r="K81" s="36">
        <v>624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3" customFormat="1" ht="18.75" customHeight="1" hidden="1">
      <c r="A82" s="16"/>
      <c r="B82" s="17" t="s">
        <v>36</v>
      </c>
      <c r="C82" s="16" t="s">
        <v>17</v>
      </c>
      <c r="D82" s="18">
        <f>D79/D81*100</f>
        <v>0.20829388373414126</v>
      </c>
      <c r="E82" s="18">
        <f aca="true" t="shared" si="21" ref="E82:K82">E79/E81*100</f>
        <v>0</v>
      </c>
      <c r="F82" s="18">
        <f t="shared" si="21"/>
        <v>0</v>
      </c>
      <c r="G82" s="18">
        <f t="shared" si="21"/>
        <v>0</v>
      </c>
      <c r="H82" s="18">
        <f t="shared" si="21"/>
        <v>0</v>
      </c>
      <c r="I82" s="18">
        <f t="shared" si="21"/>
        <v>1.6248153618906942</v>
      </c>
      <c r="J82" s="18">
        <f t="shared" si="21"/>
        <v>0</v>
      </c>
      <c r="K82" s="18">
        <f t="shared" si="21"/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18.7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.7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.7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.7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.7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.7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.7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.7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.7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.7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.7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.7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.7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.7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.7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.7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.7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.7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.7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.7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.7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.7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.7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.7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.7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.7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.7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.7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.7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.7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.7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.7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.7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.7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</sheetData>
  <sheetProtection/>
  <mergeCells count="9">
    <mergeCell ref="A1:K1"/>
    <mergeCell ref="A2:K2"/>
    <mergeCell ref="A3:K3"/>
    <mergeCell ref="J4:K4"/>
    <mergeCell ref="A5:A6"/>
    <mergeCell ref="B5:B6"/>
    <mergeCell ref="C5:C6"/>
    <mergeCell ref="D5:D6"/>
    <mergeCell ref="E5:K5"/>
  </mergeCells>
  <printOptions/>
  <pageMargins left="0.7874015748031497" right="0.15748031496062992" top="0.31496062992125984" bottom="0.6" header="0.31496062992125984" footer="0.15748031496062992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1">
      <selection activeCell="A1" sqref="A1:IV16384"/>
    </sheetView>
  </sheetViews>
  <sheetFormatPr defaultColWidth="8.66015625" defaultRowHeight="18"/>
  <cols>
    <col min="1" max="1" width="4" style="2" customWidth="1"/>
    <col min="2" max="2" width="22.08203125" style="2" customWidth="1"/>
    <col min="3" max="3" width="8.66015625" style="8" customWidth="1"/>
    <col min="4" max="4" width="9.5" style="2" bestFit="1" customWidth="1"/>
    <col min="5" max="5" width="9" style="2" bestFit="1" customWidth="1"/>
    <col min="6" max="6" width="8.91015625" style="2" customWidth="1"/>
    <col min="7" max="7" width="9" style="2" bestFit="1" customWidth="1"/>
    <col min="8" max="8" width="9.16015625" style="2" customWidth="1"/>
    <col min="9" max="9" width="9.83203125" style="2" customWidth="1"/>
    <col min="10" max="10" width="8.58203125" style="2" customWidth="1"/>
    <col min="11" max="11" width="9" style="2" bestFit="1" customWidth="1"/>
    <col min="12" max="12" width="8.91015625" style="2" bestFit="1" customWidth="1"/>
    <col min="13" max="16384" width="8.83203125" style="2" customWidth="1"/>
  </cols>
  <sheetData>
    <row r="1" spans="1:31" s="4" customFormat="1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18.75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8.75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1"/>
      <c r="B4" s="1"/>
      <c r="C4" s="7"/>
      <c r="D4" s="1"/>
      <c r="E4" s="1"/>
      <c r="F4" s="1"/>
      <c r="G4" s="1"/>
      <c r="H4" s="1"/>
      <c r="I4" s="1"/>
      <c r="J4" s="81" t="s">
        <v>37</v>
      </c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6" customFormat="1" ht="24" customHeight="1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5"/>
      <c r="G5" s="85"/>
      <c r="H5" s="85"/>
      <c r="I5" s="85"/>
      <c r="J5" s="85"/>
      <c r="K5" s="8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2.5" customHeight="1">
      <c r="A6" s="83"/>
      <c r="B6" s="83"/>
      <c r="C6" s="83"/>
      <c r="D6" s="83"/>
      <c r="E6" s="9" t="s">
        <v>5</v>
      </c>
      <c r="F6" s="9" t="s">
        <v>6</v>
      </c>
      <c r="G6" s="9" t="s">
        <v>29</v>
      </c>
      <c r="H6" s="9" t="s">
        <v>7</v>
      </c>
      <c r="I6" s="9" t="s">
        <v>8</v>
      </c>
      <c r="J6" s="9" t="s">
        <v>9</v>
      </c>
      <c r="K6" s="9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3" customFormat="1" ht="18.75" customHeight="1">
      <c r="A7" s="9">
        <v>1</v>
      </c>
      <c r="B7" s="10" t="s">
        <v>15</v>
      </c>
      <c r="C7" s="9" t="s">
        <v>26</v>
      </c>
      <c r="D7" s="11">
        <f>D10+D16</f>
        <v>4818</v>
      </c>
      <c r="E7" s="11">
        <f aca="true" t="shared" si="0" ref="E7:J7">E10+E16</f>
        <v>242</v>
      </c>
      <c r="F7" s="11">
        <f t="shared" si="0"/>
        <v>369</v>
      </c>
      <c r="G7" s="11">
        <f t="shared" si="0"/>
        <v>1235</v>
      </c>
      <c r="H7" s="11">
        <f t="shared" si="0"/>
        <v>1772</v>
      </c>
      <c r="I7" s="11">
        <f t="shared" si="0"/>
        <v>1200</v>
      </c>
      <c r="J7" s="11">
        <f t="shared" si="0"/>
        <v>0</v>
      </c>
      <c r="K7" s="11">
        <f>K10+K16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1" customFormat="1" ht="18.75" customHeight="1">
      <c r="A8" s="14" t="s">
        <v>11</v>
      </c>
      <c r="B8" s="15" t="s">
        <v>16</v>
      </c>
      <c r="C8" s="14"/>
      <c r="D8" s="19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3" customFormat="1" ht="18.75" customHeight="1">
      <c r="A9" s="16"/>
      <c r="B9" s="17" t="s">
        <v>27</v>
      </c>
      <c r="C9" s="16" t="s">
        <v>12</v>
      </c>
      <c r="D9" s="18">
        <f>SUM(E9:K9)</f>
        <v>75550</v>
      </c>
      <c r="E9" s="18">
        <v>1570</v>
      </c>
      <c r="F9" s="18">
        <v>12000</v>
      </c>
      <c r="G9" s="18">
        <v>14250</v>
      </c>
      <c r="H9" s="18">
        <v>12040</v>
      </c>
      <c r="I9" s="18">
        <v>20120</v>
      </c>
      <c r="J9" s="18">
        <v>9140</v>
      </c>
      <c r="K9" s="18">
        <v>6430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34" customFormat="1" ht="18.75" customHeight="1">
      <c r="A10" s="30"/>
      <c r="B10" s="31" t="s">
        <v>24</v>
      </c>
      <c r="C10" s="30" t="s">
        <v>12</v>
      </c>
      <c r="D10" s="32">
        <f>SUM(E10:K10)</f>
        <v>3461</v>
      </c>
      <c r="E10" s="32">
        <v>232</v>
      </c>
      <c r="F10" s="32">
        <v>352</v>
      </c>
      <c r="G10" s="32">
        <v>1235</v>
      </c>
      <c r="H10" s="32">
        <v>1042</v>
      </c>
      <c r="I10" s="32">
        <v>600</v>
      </c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3" customFormat="1" ht="18.75" customHeight="1" hidden="1">
      <c r="A11" s="16"/>
      <c r="B11" s="17" t="s">
        <v>25</v>
      </c>
      <c r="C11" s="16" t="s">
        <v>17</v>
      </c>
      <c r="D11" s="18">
        <f>D10/D9*100</f>
        <v>4.581072137657181</v>
      </c>
      <c r="E11" s="18"/>
      <c r="F11" s="18"/>
      <c r="G11" s="18"/>
      <c r="H11" s="18"/>
      <c r="I11" s="11"/>
      <c r="J11" s="11"/>
      <c r="K11" s="2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18.75" customHeight="1" hidden="1">
      <c r="A12" s="16"/>
      <c r="B12" s="17" t="s">
        <v>35</v>
      </c>
      <c r="C12" s="16" t="s">
        <v>12</v>
      </c>
      <c r="D12" s="18">
        <f>SUM(E12:K12)</f>
        <v>0</v>
      </c>
      <c r="E12" s="18"/>
      <c r="F12" s="18"/>
      <c r="G12" s="18"/>
      <c r="H12" s="18"/>
      <c r="I12" s="18"/>
      <c r="J12" s="18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0.75" customHeight="1" hidden="1">
      <c r="A13" s="16"/>
      <c r="B13" s="17" t="s">
        <v>39</v>
      </c>
      <c r="C13" s="16" t="s">
        <v>17</v>
      </c>
      <c r="D13" s="18" t="e">
        <f>D10/D12*100</f>
        <v>#DIV/0!</v>
      </c>
      <c r="E13" s="18"/>
      <c r="F13" s="18"/>
      <c r="G13" s="18"/>
      <c r="H13" s="18"/>
      <c r="I13" s="18"/>
      <c r="J13" s="18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1" customFormat="1" ht="18.75" customHeight="1">
      <c r="A14" s="14" t="s">
        <v>13</v>
      </c>
      <c r="B14" s="15" t="s">
        <v>18</v>
      </c>
      <c r="C14" s="14" t="s">
        <v>34</v>
      </c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3" customFormat="1" ht="18.75" customHeight="1">
      <c r="A15" s="16"/>
      <c r="B15" s="17" t="s">
        <v>27</v>
      </c>
      <c r="C15" s="16" t="s">
        <v>12</v>
      </c>
      <c r="D15" s="18">
        <f>SUM(E15:K15)</f>
        <v>75550</v>
      </c>
      <c r="E15" s="18">
        <v>1570</v>
      </c>
      <c r="F15" s="18">
        <v>12000</v>
      </c>
      <c r="G15" s="18">
        <v>14250</v>
      </c>
      <c r="H15" s="18">
        <v>12040</v>
      </c>
      <c r="I15" s="18">
        <v>20120</v>
      </c>
      <c r="J15" s="18">
        <v>9140</v>
      </c>
      <c r="K15" s="18">
        <v>6430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4" customFormat="1" ht="18.75" customHeight="1">
      <c r="A16" s="30"/>
      <c r="B16" s="31" t="s">
        <v>24</v>
      </c>
      <c r="C16" s="30" t="s">
        <v>12</v>
      </c>
      <c r="D16" s="32">
        <f>SUM(E16:K16)</f>
        <v>1357</v>
      </c>
      <c r="E16" s="32">
        <v>10</v>
      </c>
      <c r="F16" s="32">
        <v>17</v>
      </c>
      <c r="G16" s="32"/>
      <c r="H16" s="32">
        <v>730</v>
      </c>
      <c r="I16" s="32">
        <v>600</v>
      </c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3" customFormat="1" ht="0.75" customHeight="1">
      <c r="A17" s="16"/>
      <c r="B17" s="17" t="s">
        <v>25</v>
      </c>
      <c r="C17" s="16" t="s">
        <v>17</v>
      </c>
      <c r="D17" s="18">
        <f>D16/D15*100</f>
        <v>1.7961614824619456</v>
      </c>
      <c r="E17" s="11">
        <f aca="true" t="shared" si="1" ref="E17:K17">E16/E15*100</f>
        <v>0.6369426751592357</v>
      </c>
      <c r="F17" s="18">
        <f t="shared" si="1"/>
        <v>0.14166666666666666</v>
      </c>
      <c r="G17" s="18">
        <f t="shared" si="1"/>
        <v>0</v>
      </c>
      <c r="H17" s="18">
        <f t="shared" si="1"/>
        <v>6.06312292358804</v>
      </c>
      <c r="I17" s="11">
        <f t="shared" si="1"/>
        <v>2.982107355864811</v>
      </c>
      <c r="J17" s="11">
        <f t="shared" si="1"/>
        <v>0</v>
      </c>
      <c r="K17" s="29">
        <f t="shared" si="1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3" customFormat="1" ht="18.75" customHeight="1" hidden="1">
      <c r="A18" s="16"/>
      <c r="B18" s="17" t="s">
        <v>35</v>
      </c>
      <c r="C18" s="16" t="s">
        <v>12</v>
      </c>
      <c r="D18" s="18">
        <f>SUM(E18:K18)</f>
        <v>69711</v>
      </c>
      <c r="E18" s="18">
        <v>967</v>
      </c>
      <c r="F18" s="18">
        <v>12122</v>
      </c>
      <c r="G18" s="18">
        <v>9383</v>
      </c>
      <c r="H18" s="18">
        <v>11733</v>
      </c>
      <c r="I18" s="18">
        <v>18388</v>
      </c>
      <c r="J18" s="18">
        <v>10438</v>
      </c>
      <c r="K18" s="18">
        <v>6680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3" customFormat="1" ht="18.75" customHeight="1" hidden="1">
      <c r="A19" s="16"/>
      <c r="B19" s="17" t="s">
        <v>36</v>
      </c>
      <c r="C19" s="16" t="s">
        <v>17</v>
      </c>
      <c r="D19" s="18">
        <f>D16/D18*100</f>
        <v>1.9466081393180414</v>
      </c>
      <c r="E19" s="18">
        <f aca="true" t="shared" si="2" ref="E19:K19">E16/E18*100</f>
        <v>1.0341261633919339</v>
      </c>
      <c r="F19" s="18">
        <f t="shared" si="2"/>
        <v>0.14024088434251772</v>
      </c>
      <c r="G19" s="18">
        <f t="shared" si="2"/>
        <v>0</v>
      </c>
      <c r="H19" s="18">
        <f t="shared" si="2"/>
        <v>6.221767663854086</v>
      </c>
      <c r="I19" s="18">
        <f t="shared" si="2"/>
        <v>3.2629976071350884</v>
      </c>
      <c r="J19" s="18">
        <f t="shared" si="2"/>
        <v>0</v>
      </c>
      <c r="K19" s="18">
        <f t="shared" si="2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5" customFormat="1" ht="18.75" customHeight="1">
      <c r="A20" s="9">
        <v>2</v>
      </c>
      <c r="B20" s="10" t="s">
        <v>19</v>
      </c>
      <c r="C20" s="9" t="s">
        <v>26</v>
      </c>
      <c r="D20" s="11">
        <f>D23+D29</f>
        <v>1468</v>
      </c>
      <c r="E20" s="11">
        <f aca="true" t="shared" si="3" ref="E20:K20">E23+E29</f>
        <v>167</v>
      </c>
      <c r="F20" s="11">
        <f t="shared" si="3"/>
        <v>160</v>
      </c>
      <c r="G20" s="11">
        <f t="shared" si="3"/>
        <v>787</v>
      </c>
      <c r="H20" s="11">
        <f t="shared" si="3"/>
        <v>354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1" customFormat="1" ht="18.75" customHeight="1">
      <c r="A21" s="14" t="s">
        <v>11</v>
      </c>
      <c r="B21" s="15" t="s">
        <v>16</v>
      </c>
      <c r="C21" s="14"/>
      <c r="D21" s="18"/>
      <c r="E21" s="27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3" customFormat="1" ht="18.75" customHeight="1">
      <c r="A22" s="16"/>
      <c r="B22" s="17" t="s">
        <v>27</v>
      </c>
      <c r="C22" s="16" t="s">
        <v>12</v>
      </c>
      <c r="D22" s="18">
        <f>SUM(E22:K22)</f>
        <v>23580</v>
      </c>
      <c r="E22" s="18">
        <v>1020</v>
      </c>
      <c r="F22" s="18">
        <v>5050</v>
      </c>
      <c r="G22" s="18">
        <v>9120</v>
      </c>
      <c r="H22" s="18">
        <v>3000</v>
      </c>
      <c r="I22" s="18">
        <v>1440</v>
      </c>
      <c r="J22" s="18">
        <v>2480</v>
      </c>
      <c r="K22" s="18">
        <v>1470</v>
      </c>
      <c r="L22" s="22" t="s">
        <v>30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34" customFormat="1" ht="18.75" customHeight="1">
      <c r="A23" s="30"/>
      <c r="B23" s="31" t="s">
        <v>24</v>
      </c>
      <c r="C23" s="30" t="s">
        <v>12</v>
      </c>
      <c r="D23" s="32">
        <f>SUM(E23:K23)</f>
        <v>1424</v>
      </c>
      <c r="E23" s="32">
        <v>157</v>
      </c>
      <c r="F23" s="32">
        <v>150</v>
      </c>
      <c r="G23" s="32">
        <v>787</v>
      </c>
      <c r="H23" s="32">
        <v>330</v>
      </c>
      <c r="I23" s="32"/>
      <c r="J23" s="32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3" customFormat="1" ht="0.75" customHeight="1">
      <c r="A24" s="16"/>
      <c r="B24" s="17" t="s">
        <v>25</v>
      </c>
      <c r="C24" s="16" t="s">
        <v>17</v>
      </c>
      <c r="D24" s="18">
        <f>D23/D22*100</f>
        <v>6.039016115351993</v>
      </c>
      <c r="E24" s="18">
        <f aca="true" t="shared" si="4" ref="E24:K24">E23/E22*100</f>
        <v>15.392156862745098</v>
      </c>
      <c r="F24" s="18">
        <f t="shared" si="4"/>
        <v>2.9702970297029703</v>
      </c>
      <c r="G24" s="18">
        <f t="shared" si="4"/>
        <v>8.62938596491228</v>
      </c>
      <c r="H24" s="18">
        <f t="shared" si="4"/>
        <v>11</v>
      </c>
      <c r="I24" s="18">
        <f t="shared" si="4"/>
        <v>0</v>
      </c>
      <c r="J24" s="18">
        <f t="shared" si="4"/>
        <v>0</v>
      </c>
      <c r="K24" s="29">
        <f t="shared" si="4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3" customFormat="1" ht="18.75" customHeight="1" hidden="1">
      <c r="A25" s="16"/>
      <c r="B25" s="17" t="s">
        <v>35</v>
      </c>
      <c r="C25" s="16" t="s">
        <v>12</v>
      </c>
      <c r="D25" s="18">
        <f>SUM(E25:K25)</f>
        <v>13522</v>
      </c>
      <c r="E25" s="18">
        <v>639</v>
      </c>
      <c r="F25" s="18">
        <v>6084</v>
      </c>
      <c r="G25" s="18">
        <v>2603</v>
      </c>
      <c r="H25" s="18">
        <v>1918</v>
      </c>
      <c r="I25" s="18">
        <v>101</v>
      </c>
      <c r="J25" s="18">
        <v>2046</v>
      </c>
      <c r="K25" s="18">
        <v>131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3" customFormat="1" ht="18.75" customHeight="1" hidden="1">
      <c r="A26" s="16"/>
      <c r="B26" s="17" t="s">
        <v>36</v>
      </c>
      <c r="C26" s="16" t="s">
        <v>17</v>
      </c>
      <c r="D26" s="18">
        <f>D23/D25*100</f>
        <v>10.530986540452595</v>
      </c>
      <c r="E26" s="18">
        <f aca="true" t="shared" si="5" ref="E26:K26">E23/E25*100</f>
        <v>24.56964006259781</v>
      </c>
      <c r="F26" s="18">
        <f t="shared" si="5"/>
        <v>2.465483234714004</v>
      </c>
      <c r="G26" s="18">
        <f t="shared" si="5"/>
        <v>30.234344986553975</v>
      </c>
      <c r="H26" s="18">
        <f t="shared" si="5"/>
        <v>17.205422314911367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1" customFormat="1" ht="18.75" customHeight="1">
      <c r="A27" s="14" t="s">
        <v>13</v>
      </c>
      <c r="B27" s="15" t="s">
        <v>18</v>
      </c>
      <c r="C27" s="14" t="s">
        <v>26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3" customFormat="1" ht="18.75" customHeight="1">
      <c r="A28" s="16"/>
      <c r="B28" s="17" t="s">
        <v>27</v>
      </c>
      <c r="C28" s="16" t="s">
        <v>12</v>
      </c>
      <c r="D28" s="18">
        <f>SUM(E28:K28)</f>
        <v>23580</v>
      </c>
      <c r="E28" s="18">
        <f>E22</f>
        <v>1020</v>
      </c>
      <c r="F28" s="18">
        <f aca="true" t="shared" si="6" ref="F28:K28">F22</f>
        <v>5050</v>
      </c>
      <c r="G28" s="18">
        <f t="shared" si="6"/>
        <v>9120</v>
      </c>
      <c r="H28" s="18">
        <f t="shared" si="6"/>
        <v>3000</v>
      </c>
      <c r="I28" s="18">
        <f t="shared" si="6"/>
        <v>1440</v>
      </c>
      <c r="J28" s="18">
        <f t="shared" si="6"/>
        <v>2480</v>
      </c>
      <c r="K28" s="18">
        <f t="shared" si="6"/>
        <v>1470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34" customFormat="1" ht="18.75" customHeight="1">
      <c r="A29" s="30"/>
      <c r="B29" s="31" t="s">
        <v>24</v>
      </c>
      <c r="C29" s="30" t="s">
        <v>12</v>
      </c>
      <c r="D29" s="32">
        <f>SUM(E29:K29)</f>
        <v>44</v>
      </c>
      <c r="E29" s="32">
        <v>10</v>
      </c>
      <c r="F29" s="32">
        <v>10</v>
      </c>
      <c r="G29" s="32"/>
      <c r="H29" s="32">
        <v>24</v>
      </c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3" customFormat="1" ht="18.75" customHeight="1" hidden="1">
      <c r="A30" s="16"/>
      <c r="B30" s="17" t="s">
        <v>25</v>
      </c>
      <c r="C30" s="16" t="s">
        <v>17</v>
      </c>
      <c r="D30" s="18">
        <f>D29/D28*100</f>
        <v>0.18659881255301103</v>
      </c>
      <c r="E30" s="11"/>
      <c r="F30" s="11"/>
      <c r="G30" s="18"/>
      <c r="H30" s="18"/>
      <c r="I30" s="18"/>
      <c r="J30" s="11"/>
      <c r="K30" s="2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3" customFormat="1" ht="18.75" customHeight="1" hidden="1">
      <c r="A31" s="16"/>
      <c r="B31" s="17" t="s">
        <v>35</v>
      </c>
      <c r="C31" s="16" t="s">
        <v>12</v>
      </c>
      <c r="D31" s="18">
        <f>SUM(E31:K31)</f>
        <v>0</v>
      </c>
      <c r="E31" s="18"/>
      <c r="F31" s="18"/>
      <c r="G31" s="18"/>
      <c r="H31" s="18"/>
      <c r="I31" s="18"/>
      <c r="J31" s="18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3" customFormat="1" ht="18.75" customHeight="1" hidden="1">
      <c r="A32" s="16"/>
      <c r="B32" s="17" t="s">
        <v>36</v>
      </c>
      <c r="C32" s="16" t="s">
        <v>17</v>
      </c>
      <c r="D32" s="18" t="e">
        <f>D29/D31*100</f>
        <v>#DIV/0!</v>
      </c>
      <c r="E32" s="18"/>
      <c r="F32" s="18"/>
      <c r="G32" s="18"/>
      <c r="H32" s="18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5" customFormat="1" ht="18.75" customHeight="1">
      <c r="A33" s="9">
        <v>3</v>
      </c>
      <c r="B33" s="10" t="s">
        <v>28</v>
      </c>
      <c r="C33" s="9" t="s">
        <v>26</v>
      </c>
      <c r="D33" s="11">
        <f>D35</f>
        <v>137</v>
      </c>
      <c r="E33" s="11">
        <f aca="true" t="shared" si="7" ref="E33:K33">E35</f>
        <v>0</v>
      </c>
      <c r="F33" s="11">
        <f t="shared" si="7"/>
        <v>0</v>
      </c>
      <c r="G33" s="11">
        <f t="shared" si="7"/>
        <v>62</v>
      </c>
      <c r="H33" s="11">
        <f t="shared" si="7"/>
        <v>75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3" customFormat="1" ht="18.75" customHeight="1">
      <c r="A34" s="16"/>
      <c r="B34" s="17" t="s">
        <v>27</v>
      </c>
      <c r="C34" s="16" t="s">
        <v>12</v>
      </c>
      <c r="D34" s="18">
        <f>SUM(E34:K34)</f>
        <v>33220</v>
      </c>
      <c r="E34" s="18">
        <v>1080</v>
      </c>
      <c r="F34" s="18">
        <v>4910</v>
      </c>
      <c r="G34" s="18">
        <v>7260</v>
      </c>
      <c r="H34" s="18">
        <v>9980</v>
      </c>
      <c r="I34" s="18">
        <v>5030</v>
      </c>
      <c r="J34" s="18">
        <v>2200</v>
      </c>
      <c r="K34" s="18">
        <v>2760</v>
      </c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34" customFormat="1" ht="18" customHeight="1">
      <c r="A35" s="30"/>
      <c r="B35" s="31" t="s">
        <v>24</v>
      </c>
      <c r="C35" s="30" t="s">
        <v>12</v>
      </c>
      <c r="D35" s="32">
        <f>SUM(E35:K35)</f>
        <v>137</v>
      </c>
      <c r="E35" s="32"/>
      <c r="F35" s="32"/>
      <c r="G35" s="32">
        <v>62</v>
      </c>
      <c r="H35" s="38">
        <v>75</v>
      </c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3" customFormat="1" ht="18.75" customHeight="1" hidden="1">
      <c r="A36" s="16"/>
      <c r="B36" s="17" t="s">
        <v>25</v>
      </c>
      <c r="C36" s="16" t="s">
        <v>17</v>
      </c>
      <c r="D36" s="18">
        <f>D35/D34*100</f>
        <v>0.41240216736905483</v>
      </c>
      <c r="E36" s="18">
        <f aca="true" t="shared" si="8" ref="E36:K36">E35/E34*100</f>
        <v>0</v>
      </c>
      <c r="F36" s="18">
        <f t="shared" si="8"/>
        <v>0</v>
      </c>
      <c r="G36" s="18">
        <f t="shared" si="8"/>
        <v>0.8539944903581268</v>
      </c>
      <c r="H36" s="18">
        <f t="shared" si="8"/>
        <v>0.751503006012024</v>
      </c>
      <c r="I36" s="18">
        <f t="shared" si="8"/>
        <v>0</v>
      </c>
      <c r="J36" s="18">
        <f t="shared" si="8"/>
        <v>0</v>
      </c>
      <c r="K36" s="29">
        <f t="shared" si="8"/>
        <v>0</v>
      </c>
      <c r="L36" s="22"/>
      <c r="M36" s="22" t="s">
        <v>30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3" customFormat="1" ht="18.75" customHeight="1" hidden="1">
      <c r="A37" s="16"/>
      <c r="B37" s="17" t="s">
        <v>35</v>
      </c>
      <c r="C37" s="16" t="s">
        <v>17</v>
      </c>
      <c r="D37" s="18">
        <f>SUM(E37:K37)</f>
        <v>3644</v>
      </c>
      <c r="E37" s="18">
        <v>344</v>
      </c>
      <c r="F37" s="18">
        <v>0</v>
      </c>
      <c r="G37" s="18">
        <v>0</v>
      </c>
      <c r="H37" s="18">
        <v>2099</v>
      </c>
      <c r="I37" s="18">
        <v>197</v>
      </c>
      <c r="J37" s="18">
        <v>978</v>
      </c>
      <c r="K37" s="18">
        <v>26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3" customFormat="1" ht="18.75" customHeight="1" hidden="1">
      <c r="A38" s="16"/>
      <c r="B38" s="17" t="s">
        <v>36</v>
      </c>
      <c r="C38" s="16" t="s">
        <v>17</v>
      </c>
      <c r="D38" s="18">
        <f>D35/D37*100</f>
        <v>3.7596048298573</v>
      </c>
      <c r="E38" s="18">
        <f aca="true" t="shared" si="9" ref="E38:K38">E35/E37*100</f>
        <v>0</v>
      </c>
      <c r="F38" s="18"/>
      <c r="G38" s="18"/>
      <c r="H38" s="18">
        <f t="shared" si="9"/>
        <v>3.573130061934254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5" customFormat="1" ht="18.75" customHeight="1">
      <c r="A39" s="9">
        <v>4</v>
      </c>
      <c r="B39" s="10" t="s">
        <v>20</v>
      </c>
      <c r="C39" s="9" t="s">
        <v>26</v>
      </c>
      <c r="D39" s="11">
        <f>D42+D48+D54</f>
        <v>189648</v>
      </c>
      <c r="E39" s="11">
        <f>E42+E48+E54</f>
        <v>5458</v>
      </c>
      <c r="F39" s="11">
        <f aca="true" t="shared" si="10" ref="F39:K39">F42+F48+F54</f>
        <v>9273</v>
      </c>
      <c r="G39" s="11">
        <f t="shared" si="10"/>
        <v>117342</v>
      </c>
      <c r="H39" s="11">
        <f t="shared" si="10"/>
        <v>50115</v>
      </c>
      <c r="I39" s="11">
        <f t="shared" si="10"/>
        <v>7460</v>
      </c>
      <c r="J39" s="11">
        <f t="shared" si="10"/>
        <v>0</v>
      </c>
      <c r="K39" s="11">
        <f t="shared" si="10"/>
        <v>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1" customFormat="1" ht="18.75" customHeight="1">
      <c r="A40" s="14" t="s">
        <v>11</v>
      </c>
      <c r="B40" s="15" t="s">
        <v>45</v>
      </c>
      <c r="C40" s="14"/>
      <c r="D40" s="19"/>
      <c r="E40" s="19"/>
      <c r="F40" s="19"/>
      <c r="G40" s="19"/>
      <c r="H40" s="19"/>
      <c r="I40" s="19"/>
      <c r="J40" s="19"/>
      <c r="K40" s="19"/>
      <c r="L40" s="20" t="s">
        <v>30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3" customFormat="1" ht="18.75" customHeight="1">
      <c r="A41" s="16"/>
      <c r="B41" s="17" t="s">
        <v>27</v>
      </c>
      <c r="C41" s="16" t="s">
        <v>12</v>
      </c>
      <c r="D41" s="18">
        <f>SUM(E41:K41)</f>
        <v>29980</v>
      </c>
      <c r="E41" s="18">
        <f>20+680</f>
        <v>700</v>
      </c>
      <c r="F41" s="18">
        <f>70+7080</f>
        <v>7150</v>
      </c>
      <c r="G41" s="18">
        <f>170+11740</f>
        <v>11910</v>
      </c>
      <c r="H41" s="18">
        <f>90+3680</f>
        <v>3770</v>
      </c>
      <c r="I41" s="18">
        <f>60+2850</f>
        <v>2910</v>
      </c>
      <c r="J41" s="18">
        <f>160+780</f>
        <v>940</v>
      </c>
      <c r="K41" s="18">
        <f>150+2450</f>
        <v>2600</v>
      </c>
      <c r="L41" s="22"/>
      <c r="M41" s="26">
        <f>D41+D47</f>
        <v>337110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34" customFormat="1" ht="18" customHeight="1">
      <c r="A42" s="30"/>
      <c r="B42" s="31" t="s">
        <v>24</v>
      </c>
      <c r="C42" s="30" t="s">
        <v>12</v>
      </c>
      <c r="D42" s="32">
        <f>SUM(E42:K42)</f>
        <v>53558</v>
      </c>
      <c r="E42" s="32">
        <v>821</v>
      </c>
      <c r="F42" s="32">
        <v>1473</v>
      </c>
      <c r="G42" s="32">
        <v>48799</v>
      </c>
      <c r="H42" s="32">
        <v>2465</v>
      </c>
      <c r="I42" s="32"/>
      <c r="J42" s="32"/>
      <c r="K42" s="32"/>
      <c r="L42" s="37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3" customFormat="1" ht="18.75" customHeight="1" hidden="1">
      <c r="A43" s="16"/>
      <c r="B43" s="17" t="s">
        <v>25</v>
      </c>
      <c r="C43" s="16" t="s">
        <v>17</v>
      </c>
      <c r="D43" s="18">
        <f>D42/D41*100</f>
        <v>178.6457638425617</v>
      </c>
      <c r="E43" s="18"/>
      <c r="F43" s="18"/>
      <c r="G43" s="18"/>
      <c r="H43" s="18"/>
      <c r="I43" s="18"/>
      <c r="J43" s="18"/>
      <c r="K43" s="2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3" customFormat="1" ht="18.75" customHeight="1" hidden="1">
      <c r="A44" s="16"/>
      <c r="B44" s="17" t="s">
        <v>35</v>
      </c>
      <c r="C44" s="16" t="s">
        <v>12</v>
      </c>
      <c r="D44" s="18">
        <f>SUM(E44:K44)</f>
        <v>0</v>
      </c>
      <c r="E44" s="18"/>
      <c r="F44" s="18"/>
      <c r="G44" s="18"/>
      <c r="H44" s="18"/>
      <c r="I44" s="18"/>
      <c r="J44" s="18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23" customFormat="1" ht="18.75" customHeight="1" hidden="1">
      <c r="A45" s="16"/>
      <c r="B45" s="17" t="s">
        <v>36</v>
      </c>
      <c r="C45" s="16" t="s">
        <v>17</v>
      </c>
      <c r="D45" s="18" t="e">
        <f>D42/D44*100</f>
        <v>#DIV/0!</v>
      </c>
      <c r="E45" s="18"/>
      <c r="F45" s="18"/>
      <c r="G45" s="18"/>
      <c r="H45" s="18"/>
      <c r="I45" s="18"/>
      <c r="J45" s="18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21" customFormat="1" ht="18.75" customHeight="1">
      <c r="A46" s="14" t="s">
        <v>13</v>
      </c>
      <c r="B46" s="15" t="s">
        <v>18</v>
      </c>
      <c r="C46" s="14"/>
      <c r="D46" s="19"/>
      <c r="E46" s="19"/>
      <c r="F46" s="19"/>
      <c r="G46" s="19"/>
      <c r="H46" s="19"/>
      <c r="I46" s="19"/>
      <c r="J46" s="19"/>
      <c r="K46" s="19"/>
      <c r="L46" s="20" t="s">
        <v>30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3" customFormat="1" ht="18.75" customHeight="1">
      <c r="A47" s="16"/>
      <c r="B47" s="17" t="s">
        <v>27</v>
      </c>
      <c r="C47" s="16" t="s">
        <v>12</v>
      </c>
      <c r="D47" s="18">
        <f>SUM(E47:K47)</f>
        <v>307130</v>
      </c>
      <c r="E47" s="18">
        <v>9960</v>
      </c>
      <c r="F47" s="18">
        <v>55150</v>
      </c>
      <c r="G47" s="18">
        <v>85830</v>
      </c>
      <c r="H47" s="18">
        <v>35450</v>
      </c>
      <c r="I47" s="18">
        <v>91520</v>
      </c>
      <c r="J47" s="18">
        <v>16510</v>
      </c>
      <c r="K47" s="18">
        <v>12710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34" customFormat="1" ht="18.75" customHeight="1">
      <c r="A48" s="30"/>
      <c r="B48" s="31" t="s">
        <v>24</v>
      </c>
      <c r="C48" s="30" t="s">
        <v>12</v>
      </c>
      <c r="D48" s="32">
        <f>SUM(E48:K48)</f>
        <v>61970</v>
      </c>
      <c r="E48" s="32">
        <v>2336</v>
      </c>
      <c r="F48" s="32">
        <v>3900</v>
      </c>
      <c r="G48" s="32">
        <v>27074</v>
      </c>
      <c r="H48" s="32">
        <v>24790</v>
      </c>
      <c r="I48" s="32">
        <v>3870</v>
      </c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3" customFormat="1" ht="18.75" customHeight="1" hidden="1">
      <c r="A49" s="16"/>
      <c r="B49" s="17" t="s">
        <v>25</v>
      </c>
      <c r="C49" s="16" t="s">
        <v>17</v>
      </c>
      <c r="D49" s="18">
        <f>D48/D47*100</f>
        <v>20.177123693549962</v>
      </c>
      <c r="E49" s="18">
        <f aca="true" t="shared" si="11" ref="E49:K49">E48/E47*100</f>
        <v>23.453815261044177</v>
      </c>
      <c r="F49" s="18">
        <f t="shared" si="11"/>
        <v>7.071622846781506</v>
      </c>
      <c r="G49" s="18">
        <f t="shared" si="11"/>
        <v>31.54374927181638</v>
      </c>
      <c r="H49" s="18">
        <f t="shared" si="11"/>
        <v>69.92947813822285</v>
      </c>
      <c r="I49" s="11">
        <f t="shared" si="11"/>
        <v>4.228583916083916</v>
      </c>
      <c r="J49" s="18">
        <f t="shared" si="11"/>
        <v>0</v>
      </c>
      <c r="K49" s="29">
        <f t="shared" si="11"/>
        <v>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23" customFormat="1" ht="18.75" customHeight="1" hidden="1">
      <c r="A50" s="16"/>
      <c r="B50" s="17" t="s">
        <v>35</v>
      </c>
      <c r="C50" s="16" t="s">
        <v>17</v>
      </c>
      <c r="D50" s="18">
        <f>SUM(E50:K50)</f>
        <v>342007</v>
      </c>
      <c r="E50" s="18">
        <v>11925</v>
      </c>
      <c r="F50" s="18">
        <v>66355</v>
      </c>
      <c r="G50" s="18">
        <v>116597</v>
      </c>
      <c r="H50" s="18">
        <v>36608</v>
      </c>
      <c r="I50" s="18">
        <v>86472</v>
      </c>
      <c r="J50" s="18">
        <v>14130</v>
      </c>
      <c r="K50" s="18">
        <v>9920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23" customFormat="1" ht="18.75" customHeight="1" hidden="1">
      <c r="A51" s="16"/>
      <c r="B51" s="17" t="s">
        <v>36</v>
      </c>
      <c r="C51" s="16" t="s">
        <v>17</v>
      </c>
      <c r="D51" s="18">
        <f>D48/D50*100</f>
        <v>18.11951217372744</v>
      </c>
      <c r="E51" s="18">
        <f aca="true" t="shared" si="12" ref="E51:K51">E48/E50*100</f>
        <v>19.58909853249476</v>
      </c>
      <c r="F51" s="18">
        <f t="shared" si="12"/>
        <v>5.877477205937759</v>
      </c>
      <c r="G51" s="18">
        <f t="shared" si="12"/>
        <v>23.22015146187295</v>
      </c>
      <c r="H51" s="18">
        <f t="shared" si="12"/>
        <v>67.71743881118881</v>
      </c>
      <c r="I51" s="18">
        <f t="shared" si="12"/>
        <v>4.475437135720233</v>
      </c>
      <c r="J51" s="18">
        <f t="shared" si="12"/>
        <v>0</v>
      </c>
      <c r="K51" s="18">
        <f t="shared" si="12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1" customFormat="1" ht="18.75" customHeight="1">
      <c r="A52" s="14" t="s">
        <v>14</v>
      </c>
      <c r="B52" s="15" t="s">
        <v>21</v>
      </c>
      <c r="C52" s="14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3" customFormat="1" ht="18.75" customHeight="1">
      <c r="A53" s="16"/>
      <c r="B53" s="17" t="s">
        <v>27</v>
      </c>
      <c r="C53" s="16" t="s">
        <v>12</v>
      </c>
      <c r="D53" s="18">
        <f>D47</f>
        <v>307130</v>
      </c>
      <c r="E53" s="18">
        <f>E47</f>
        <v>9960</v>
      </c>
      <c r="F53" s="18">
        <f aca="true" t="shared" si="13" ref="F53:K53">F47</f>
        <v>55150</v>
      </c>
      <c r="G53" s="18">
        <f t="shared" si="13"/>
        <v>85830</v>
      </c>
      <c r="H53" s="18">
        <f t="shared" si="13"/>
        <v>35450</v>
      </c>
      <c r="I53" s="18">
        <f t="shared" si="13"/>
        <v>91520</v>
      </c>
      <c r="J53" s="18">
        <f t="shared" si="13"/>
        <v>16510</v>
      </c>
      <c r="K53" s="18">
        <f t="shared" si="13"/>
        <v>12710</v>
      </c>
      <c r="L53" s="22"/>
      <c r="M53" s="22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34" customFormat="1" ht="18" customHeight="1">
      <c r="A54" s="30"/>
      <c r="B54" s="31" t="s">
        <v>24</v>
      </c>
      <c r="C54" s="30" t="s">
        <v>12</v>
      </c>
      <c r="D54" s="32">
        <f>SUM(E54:K54)</f>
        <v>74120</v>
      </c>
      <c r="E54" s="32">
        <v>2301</v>
      </c>
      <c r="F54" s="32">
        <v>3900</v>
      </c>
      <c r="G54" s="32">
        <v>41469</v>
      </c>
      <c r="H54" s="32">
        <v>22860</v>
      </c>
      <c r="I54" s="32">
        <v>3590</v>
      </c>
      <c r="J54" s="32"/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3" customFormat="1" ht="18.75" customHeight="1" hidden="1">
      <c r="A55" s="16"/>
      <c r="B55" s="17" t="s">
        <v>25</v>
      </c>
      <c r="C55" s="16" t="s">
        <v>17</v>
      </c>
      <c r="D55" s="18">
        <f>D54/D53*100</f>
        <v>24.1331032461824</v>
      </c>
      <c r="E55" s="18">
        <f aca="true" t="shared" si="14" ref="E55:K55">E54/E53*100</f>
        <v>23.102409638554217</v>
      </c>
      <c r="F55" s="18">
        <f t="shared" si="14"/>
        <v>7.071622846781506</v>
      </c>
      <c r="G55" s="11">
        <f t="shared" si="14"/>
        <v>48.31527437958756</v>
      </c>
      <c r="H55" s="18">
        <f t="shared" si="14"/>
        <v>64.4851904090268</v>
      </c>
      <c r="I55" s="11">
        <f t="shared" si="14"/>
        <v>3.92263986013986</v>
      </c>
      <c r="J55" s="18">
        <f t="shared" si="14"/>
        <v>0</v>
      </c>
      <c r="K55" s="28">
        <f t="shared" si="14"/>
        <v>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23" customFormat="1" ht="18.75" customHeight="1" hidden="1">
      <c r="A56" s="16"/>
      <c r="B56" s="17" t="s">
        <v>35</v>
      </c>
      <c r="C56" s="16" t="s">
        <v>17</v>
      </c>
      <c r="D56" s="18">
        <f>SUM(E56:K56)</f>
        <v>358061</v>
      </c>
      <c r="E56" s="18">
        <v>12135</v>
      </c>
      <c r="F56" s="18">
        <v>66355</v>
      </c>
      <c r="G56" s="18">
        <v>156187</v>
      </c>
      <c r="H56" s="18">
        <v>25400</v>
      </c>
      <c r="I56" s="18">
        <v>84854</v>
      </c>
      <c r="J56" s="18">
        <v>11180</v>
      </c>
      <c r="K56" s="18">
        <v>1950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23" customFormat="1" ht="18.75" customHeight="1" hidden="1">
      <c r="A57" s="16"/>
      <c r="B57" s="17" t="s">
        <v>36</v>
      </c>
      <c r="C57" s="16" t="s">
        <v>17</v>
      </c>
      <c r="D57" s="18">
        <f>D54/D56*100</f>
        <v>20.700383454215903</v>
      </c>
      <c r="E57" s="18">
        <f aca="true" t="shared" si="15" ref="E57:K57">E54/E56*100</f>
        <v>18.96168108776267</v>
      </c>
      <c r="F57" s="18">
        <f t="shared" si="15"/>
        <v>5.877477205937759</v>
      </c>
      <c r="G57" s="18">
        <f t="shared" si="15"/>
        <v>26.550865308892547</v>
      </c>
      <c r="H57" s="18">
        <f t="shared" si="15"/>
        <v>90</v>
      </c>
      <c r="I57" s="18">
        <f t="shared" si="15"/>
        <v>4.230796426803686</v>
      </c>
      <c r="J57" s="18">
        <f t="shared" si="15"/>
        <v>0</v>
      </c>
      <c r="K57" s="18">
        <f t="shared" si="15"/>
        <v>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25" customFormat="1" ht="18.75" customHeight="1">
      <c r="A58" s="9">
        <v>5</v>
      </c>
      <c r="B58" s="10" t="s">
        <v>22</v>
      </c>
      <c r="C58" s="9" t="s">
        <v>26</v>
      </c>
      <c r="D58" s="11">
        <f>D61+D67+D73</f>
        <v>789982</v>
      </c>
      <c r="E58" s="11">
        <f>E61+E67+E73</f>
        <v>38192</v>
      </c>
      <c r="F58" s="11">
        <f aca="true" t="shared" si="16" ref="F58:K58">F61+F67+F73</f>
        <v>46200</v>
      </c>
      <c r="G58" s="11">
        <f t="shared" si="16"/>
        <v>261060</v>
      </c>
      <c r="H58" s="11">
        <f>H61+H67+H73</f>
        <v>382890</v>
      </c>
      <c r="I58" s="11">
        <f t="shared" si="16"/>
        <v>59440</v>
      </c>
      <c r="J58" s="11">
        <f t="shared" si="16"/>
        <v>2200</v>
      </c>
      <c r="K58" s="11">
        <f t="shared" si="16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1" customFormat="1" ht="18.75" customHeight="1">
      <c r="A59" s="14" t="s">
        <v>11</v>
      </c>
      <c r="B59" s="15" t="s">
        <v>18</v>
      </c>
      <c r="C59" s="14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3" customFormat="1" ht="18.75" customHeight="1">
      <c r="A60" s="16"/>
      <c r="B60" s="17" t="s">
        <v>27</v>
      </c>
      <c r="C60" s="16" t="s">
        <v>12</v>
      </c>
      <c r="D60" s="18">
        <f>SUM(E60:K60)</f>
        <v>2955690</v>
      </c>
      <c r="E60" s="18">
        <v>197910</v>
      </c>
      <c r="F60" s="18">
        <v>491870</v>
      </c>
      <c r="G60" s="18">
        <v>833720</v>
      </c>
      <c r="H60" s="18">
        <v>376230</v>
      </c>
      <c r="I60" s="18">
        <v>943450</v>
      </c>
      <c r="J60" s="18">
        <v>67220</v>
      </c>
      <c r="K60" s="18">
        <v>45290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34" customFormat="1" ht="18" customHeight="1">
      <c r="A61" s="30"/>
      <c r="B61" s="31" t="s">
        <v>24</v>
      </c>
      <c r="C61" s="30" t="s">
        <v>12</v>
      </c>
      <c r="D61" s="32">
        <f>SUM(E61:K61)</f>
        <v>367252</v>
      </c>
      <c r="E61" s="32">
        <v>16446</v>
      </c>
      <c r="F61" s="32">
        <v>23100</v>
      </c>
      <c r="G61" s="32">
        <v>107396</v>
      </c>
      <c r="H61" s="32">
        <v>189490</v>
      </c>
      <c r="I61" s="32">
        <v>29720</v>
      </c>
      <c r="J61" s="32">
        <v>1100</v>
      </c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3" customFormat="1" ht="18.75" customHeight="1" hidden="1">
      <c r="A62" s="16"/>
      <c r="B62" s="17" t="s">
        <v>25</v>
      </c>
      <c r="C62" s="16" t="s">
        <v>17</v>
      </c>
      <c r="D62" s="18">
        <f>D61/D60*100</f>
        <v>12.425254339934162</v>
      </c>
      <c r="E62" s="18"/>
      <c r="F62" s="11"/>
      <c r="G62" s="18"/>
      <c r="H62" s="18"/>
      <c r="I62" s="11"/>
      <c r="J62" s="18"/>
      <c r="K62" s="29"/>
      <c r="L62" s="22" t="s">
        <v>30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23" customFormat="1" ht="18.75" customHeight="1" hidden="1">
      <c r="A63" s="16"/>
      <c r="B63" s="17" t="s">
        <v>35</v>
      </c>
      <c r="C63" s="16" t="s">
        <v>12</v>
      </c>
      <c r="D63" s="18">
        <f>SUM(E63:K63)</f>
        <v>0</v>
      </c>
      <c r="E63" s="18"/>
      <c r="F63" s="18"/>
      <c r="G63" s="18"/>
      <c r="H63" s="18"/>
      <c r="I63" s="18"/>
      <c r="J63" s="18"/>
      <c r="K63" s="18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23" customFormat="1" ht="18.75" customHeight="1" hidden="1">
      <c r="A64" s="16"/>
      <c r="B64" s="17" t="s">
        <v>36</v>
      </c>
      <c r="C64" s="16" t="s">
        <v>17</v>
      </c>
      <c r="D64" s="18" t="e">
        <f>D61/D63*100</f>
        <v>#DIV/0!</v>
      </c>
      <c r="E64" s="18"/>
      <c r="F64" s="18"/>
      <c r="G64" s="18"/>
      <c r="H64" s="18"/>
      <c r="I64" s="18"/>
      <c r="J64" s="18"/>
      <c r="K64" s="1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21" customFormat="1" ht="18.75" customHeight="1">
      <c r="A65" s="14" t="s">
        <v>13</v>
      </c>
      <c r="B65" s="15" t="s">
        <v>32</v>
      </c>
      <c r="C65" s="14" t="s">
        <v>12</v>
      </c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3" customFormat="1" ht="18.75" customHeight="1">
      <c r="A66" s="16"/>
      <c r="B66" s="17" t="s">
        <v>27</v>
      </c>
      <c r="C66" s="16" t="s">
        <v>12</v>
      </c>
      <c r="D66" s="18">
        <f>SUM(E66:K66)</f>
        <v>2955690</v>
      </c>
      <c r="E66" s="18">
        <v>197910</v>
      </c>
      <c r="F66" s="18">
        <v>491870</v>
      </c>
      <c r="G66" s="18">
        <v>833720</v>
      </c>
      <c r="H66" s="18">
        <v>376230</v>
      </c>
      <c r="I66" s="18">
        <v>943450</v>
      </c>
      <c r="J66" s="18">
        <v>67220</v>
      </c>
      <c r="K66" s="18">
        <v>45290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34" customFormat="1" ht="18.75" customHeight="1">
      <c r="A67" s="30"/>
      <c r="B67" s="31" t="s">
        <v>24</v>
      </c>
      <c r="C67" s="30" t="s">
        <v>12</v>
      </c>
      <c r="D67" s="32">
        <f>SUM(E67:K67)</f>
        <v>415830</v>
      </c>
      <c r="E67" s="32">
        <v>17846</v>
      </c>
      <c r="F67" s="32">
        <v>23100</v>
      </c>
      <c r="G67" s="32">
        <v>153664</v>
      </c>
      <c r="H67" s="32">
        <v>190400</v>
      </c>
      <c r="I67" s="32">
        <v>29720</v>
      </c>
      <c r="J67" s="32">
        <v>1100</v>
      </c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3" customFormat="1" ht="0.75" customHeight="1">
      <c r="A68" s="16"/>
      <c r="B68" s="17" t="s">
        <v>25</v>
      </c>
      <c r="C68" s="16" t="s">
        <v>17</v>
      </c>
      <c r="D68" s="18">
        <f>D67/D66*100</f>
        <v>14.068796118672797</v>
      </c>
      <c r="E68" s="18">
        <f aca="true" t="shared" si="17" ref="E68:K68">E67/E66*100</f>
        <v>9.017230054064978</v>
      </c>
      <c r="F68" s="18">
        <f t="shared" si="17"/>
        <v>4.696362860105312</v>
      </c>
      <c r="G68" s="18">
        <f t="shared" si="17"/>
        <v>18.431127956628124</v>
      </c>
      <c r="H68" s="18">
        <f>H67/H66*100</f>
        <v>50.60734125402014</v>
      </c>
      <c r="I68" s="18">
        <f t="shared" si="17"/>
        <v>3.1501404419948065</v>
      </c>
      <c r="J68" s="18">
        <f t="shared" si="17"/>
        <v>1.636417732817614</v>
      </c>
      <c r="K68" s="28">
        <f t="shared" si="17"/>
        <v>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23" customFormat="1" ht="18.75" customHeight="1" hidden="1">
      <c r="A69" s="16"/>
      <c r="B69" s="17" t="s">
        <v>35</v>
      </c>
      <c r="C69" s="16" t="s">
        <v>17</v>
      </c>
      <c r="D69" s="18">
        <f>SUM(E69:K69)</f>
        <v>1982210</v>
      </c>
      <c r="E69" s="36">
        <v>130974</v>
      </c>
      <c r="F69" s="36">
        <v>204850</v>
      </c>
      <c r="G69" s="36">
        <v>618816</v>
      </c>
      <c r="H69" s="36">
        <f>247408+35400</f>
        <v>282808</v>
      </c>
      <c r="I69" s="36">
        <v>704082</v>
      </c>
      <c r="J69" s="36">
        <v>27060</v>
      </c>
      <c r="K69" s="36">
        <v>13620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3" customFormat="1" ht="18.75" customHeight="1" hidden="1">
      <c r="A70" s="16"/>
      <c r="B70" s="17" t="s">
        <v>36</v>
      </c>
      <c r="C70" s="16" t="s">
        <v>17</v>
      </c>
      <c r="D70" s="18">
        <f>D67/D69*100</f>
        <v>20.978100201290477</v>
      </c>
      <c r="E70" s="18">
        <f aca="true" t="shared" si="18" ref="E70:K70">E67/E69*100</f>
        <v>13.625605081924657</v>
      </c>
      <c r="F70" s="18">
        <f t="shared" si="18"/>
        <v>11.276543812545766</v>
      </c>
      <c r="G70" s="18">
        <f t="shared" si="18"/>
        <v>24.831937118626538</v>
      </c>
      <c r="H70" s="18">
        <f>H67/H69*100</f>
        <v>67.32482815196175</v>
      </c>
      <c r="I70" s="18">
        <f t="shared" si="18"/>
        <v>4.221099246962712</v>
      </c>
      <c r="J70" s="18">
        <f t="shared" si="18"/>
        <v>4.0650406504065035</v>
      </c>
      <c r="K70" s="18">
        <f t="shared" si="18"/>
        <v>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1" customFormat="1" ht="18.75" customHeight="1">
      <c r="A71" s="14" t="s">
        <v>14</v>
      </c>
      <c r="B71" s="15" t="s">
        <v>33</v>
      </c>
      <c r="C71" s="14"/>
      <c r="D71" s="19"/>
      <c r="E71" s="41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3" customFormat="1" ht="18.75" customHeight="1">
      <c r="A72" s="16"/>
      <c r="B72" s="17" t="s">
        <v>27</v>
      </c>
      <c r="C72" s="16" t="s">
        <v>12</v>
      </c>
      <c r="D72" s="18">
        <f>SUM(E72:K72)</f>
        <v>149440</v>
      </c>
      <c r="E72" s="18">
        <v>14520</v>
      </c>
      <c r="F72" s="18">
        <v>11460</v>
      </c>
      <c r="G72" s="18">
        <v>48610</v>
      </c>
      <c r="H72" s="18">
        <v>42640</v>
      </c>
      <c r="I72" s="18">
        <v>14590</v>
      </c>
      <c r="J72" s="18">
        <v>11950</v>
      </c>
      <c r="K72" s="18">
        <v>5670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34" customFormat="1" ht="18.75" customHeight="1">
      <c r="A73" s="30"/>
      <c r="B73" s="31" t="s">
        <v>24</v>
      </c>
      <c r="C73" s="30" t="s">
        <v>12</v>
      </c>
      <c r="D73" s="32">
        <f>SUM(E73:K73)</f>
        <v>6900</v>
      </c>
      <c r="E73" s="32">
        <v>3900</v>
      </c>
      <c r="F73" s="32"/>
      <c r="G73" s="32"/>
      <c r="H73" s="32">
        <v>3000</v>
      </c>
      <c r="I73" s="32"/>
      <c r="J73" s="32"/>
      <c r="K73" s="3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3" customFormat="1" ht="18.75" customHeight="1" hidden="1">
      <c r="A74" s="16"/>
      <c r="B74" s="17" t="s">
        <v>25</v>
      </c>
      <c r="C74" s="16" t="s">
        <v>17</v>
      </c>
      <c r="D74" s="18">
        <v>7.9</v>
      </c>
      <c r="E74" s="18">
        <v>47.5</v>
      </c>
      <c r="F74" s="18" t="s">
        <v>31</v>
      </c>
      <c r="G74" s="18" t="s">
        <v>31</v>
      </c>
      <c r="H74" s="18" t="s">
        <v>31</v>
      </c>
      <c r="I74" s="18" t="s">
        <v>31</v>
      </c>
      <c r="J74" s="18" t="s">
        <v>31</v>
      </c>
      <c r="K74" s="18">
        <v>0.5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23" customFormat="1" ht="18.75" customHeight="1" hidden="1">
      <c r="A75" s="16"/>
      <c r="B75" s="17" t="s">
        <v>35</v>
      </c>
      <c r="C75" s="16" t="s">
        <v>17</v>
      </c>
      <c r="D75" s="18"/>
      <c r="E75" s="18"/>
      <c r="F75" s="18"/>
      <c r="G75" s="18"/>
      <c r="H75" s="18"/>
      <c r="I75" s="18"/>
      <c r="J75" s="18"/>
      <c r="K75" s="18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23" customFormat="1" ht="18.75" customHeight="1" hidden="1">
      <c r="A76" s="16"/>
      <c r="B76" s="17" t="s">
        <v>36</v>
      </c>
      <c r="C76" s="16" t="s">
        <v>17</v>
      </c>
      <c r="D76" s="18"/>
      <c r="E76" s="18"/>
      <c r="F76" s="18"/>
      <c r="G76" s="18"/>
      <c r="H76" s="18"/>
      <c r="I76" s="18"/>
      <c r="J76" s="18"/>
      <c r="K76" s="18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5" customFormat="1" ht="18.75" customHeight="1">
      <c r="A77" s="9">
        <v>6</v>
      </c>
      <c r="B77" s="10" t="s">
        <v>23</v>
      </c>
      <c r="C77" s="9" t="s">
        <v>26</v>
      </c>
      <c r="D77" s="11">
        <f>D79</f>
        <v>126</v>
      </c>
      <c r="E77" s="11">
        <f aca="true" t="shared" si="19" ref="E77:K77">E79</f>
        <v>0</v>
      </c>
      <c r="F77" s="11">
        <f t="shared" si="19"/>
        <v>0</v>
      </c>
      <c r="G77" s="11">
        <f t="shared" si="19"/>
        <v>16</v>
      </c>
      <c r="H77" s="11">
        <f t="shared" si="19"/>
        <v>40</v>
      </c>
      <c r="I77" s="11">
        <f t="shared" si="19"/>
        <v>70</v>
      </c>
      <c r="J77" s="11">
        <f t="shared" si="19"/>
        <v>0</v>
      </c>
      <c r="K77" s="11">
        <f t="shared" si="19"/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3" customFormat="1" ht="18.75" customHeight="1">
      <c r="A78" s="16"/>
      <c r="B78" s="17" t="s">
        <v>27</v>
      </c>
      <c r="C78" s="16" t="s">
        <v>12</v>
      </c>
      <c r="D78" s="18">
        <f>SUM(E78:K78)</f>
        <v>90960</v>
      </c>
      <c r="E78" s="18">
        <v>6190</v>
      </c>
      <c r="F78" s="18">
        <v>22630</v>
      </c>
      <c r="G78" s="18">
        <v>28040</v>
      </c>
      <c r="H78" s="18">
        <v>21610</v>
      </c>
      <c r="I78" s="18">
        <v>8710</v>
      </c>
      <c r="J78" s="18">
        <v>1630</v>
      </c>
      <c r="K78" s="18">
        <v>2150</v>
      </c>
      <c r="L78" s="22"/>
      <c r="M78" s="22" t="s"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34" customFormat="1" ht="17.25" customHeight="1">
      <c r="A79" s="30"/>
      <c r="B79" s="31" t="s">
        <v>24</v>
      </c>
      <c r="C79" s="30" t="s">
        <v>12</v>
      </c>
      <c r="D79" s="32">
        <f>SUM(E79:K79)</f>
        <v>126</v>
      </c>
      <c r="E79" s="32"/>
      <c r="F79" s="32"/>
      <c r="G79" s="32">
        <v>16</v>
      </c>
      <c r="H79" s="32">
        <v>40</v>
      </c>
      <c r="I79" s="32">
        <v>70</v>
      </c>
      <c r="J79" s="32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3" customFormat="1" ht="18.75" customHeight="1" hidden="1">
      <c r="A80" s="16"/>
      <c r="B80" s="17" t="s">
        <v>25</v>
      </c>
      <c r="C80" s="16" t="s">
        <v>17</v>
      </c>
      <c r="D80" s="18">
        <f>D79/D78*100</f>
        <v>0.13852242744063326</v>
      </c>
      <c r="E80" s="11">
        <f aca="true" t="shared" si="20" ref="E80:K80">E79/E78*100</f>
        <v>0</v>
      </c>
      <c r="F80" s="18">
        <f t="shared" si="20"/>
        <v>0</v>
      </c>
      <c r="G80" s="18">
        <f t="shared" si="20"/>
        <v>0.05706134094151213</v>
      </c>
      <c r="H80" s="18">
        <f t="shared" si="20"/>
        <v>0.18509949097639983</v>
      </c>
      <c r="I80" s="18">
        <f t="shared" si="20"/>
        <v>0.8036739380022963</v>
      </c>
      <c r="J80" s="18">
        <f t="shared" si="20"/>
        <v>0</v>
      </c>
      <c r="K80" s="28">
        <f t="shared" si="20"/>
        <v>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3" customFormat="1" ht="18.75" customHeight="1" hidden="1">
      <c r="A81" s="16"/>
      <c r="B81" s="17" t="s">
        <v>35</v>
      </c>
      <c r="C81" s="16" t="s">
        <v>17</v>
      </c>
      <c r="D81" s="18">
        <f>SUM(E81:K81)</f>
        <v>26405</v>
      </c>
      <c r="E81" s="36">
        <v>5360</v>
      </c>
      <c r="F81" s="36">
        <v>11160</v>
      </c>
      <c r="G81" s="36">
        <v>2109</v>
      </c>
      <c r="H81" s="36">
        <v>2867</v>
      </c>
      <c r="I81" s="36">
        <v>3385</v>
      </c>
      <c r="J81" s="36">
        <v>900</v>
      </c>
      <c r="K81" s="36">
        <v>624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3" customFormat="1" ht="18.75" customHeight="1" hidden="1">
      <c r="A82" s="16"/>
      <c r="B82" s="17" t="s">
        <v>36</v>
      </c>
      <c r="C82" s="16" t="s">
        <v>17</v>
      </c>
      <c r="D82" s="18">
        <f>D79/D81*100</f>
        <v>0.47718235182730545</v>
      </c>
      <c r="E82" s="18">
        <f aca="true" t="shared" si="21" ref="E82:K82">E79/E81*100</f>
        <v>0</v>
      </c>
      <c r="F82" s="18">
        <f t="shared" si="21"/>
        <v>0</v>
      </c>
      <c r="G82" s="18">
        <f t="shared" si="21"/>
        <v>0.7586533902323376</v>
      </c>
      <c r="H82" s="18">
        <f t="shared" si="21"/>
        <v>1.3951866062085805</v>
      </c>
      <c r="I82" s="18">
        <f t="shared" si="21"/>
        <v>2.06794682422452</v>
      </c>
      <c r="J82" s="18">
        <f t="shared" si="21"/>
        <v>0</v>
      </c>
      <c r="K82" s="18">
        <f t="shared" si="21"/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18.7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.7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.7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.7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.7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.7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.7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.7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.7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.7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.7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.7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.7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.7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.7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.7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.7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.7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.7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.7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.7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.7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.7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.7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.7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.7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.7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.7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.7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.7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.7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.7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.7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.7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</sheetData>
  <sheetProtection/>
  <mergeCells count="9">
    <mergeCell ref="A1:K1"/>
    <mergeCell ref="A2:K2"/>
    <mergeCell ref="A3:K3"/>
    <mergeCell ref="J4:K4"/>
    <mergeCell ref="A5:A6"/>
    <mergeCell ref="B5:B6"/>
    <mergeCell ref="C5:C6"/>
    <mergeCell ref="D5:D6"/>
    <mergeCell ref="E5:K5"/>
  </mergeCells>
  <printOptions/>
  <pageMargins left="0.7086614173228347" right="0.15748031496062992" top="0.31496062992125984" bottom="0.3937007874015748" header="0.31496062992125984" footer="0.15748031496062992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1">
      <selection activeCell="B69" sqref="B69"/>
    </sheetView>
  </sheetViews>
  <sheetFormatPr defaultColWidth="8.66015625" defaultRowHeight="18"/>
  <cols>
    <col min="1" max="1" width="4" style="2" customWidth="1"/>
    <col min="2" max="2" width="24.41015625" style="2" customWidth="1"/>
    <col min="3" max="3" width="8.66015625" style="8" customWidth="1"/>
    <col min="4" max="4" width="9.5" style="2" bestFit="1" customWidth="1"/>
    <col min="5" max="5" width="9" style="2" bestFit="1" customWidth="1"/>
    <col min="6" max="6" width="8.91015625" style="2" customWidth="1"/>
    <col min="7" max="7" width="9" style="2" bestFit="1" customWidth="1"/>
    <col min="8" max="8" width="9.16015625" style="2" customWidth="1"/>
    <col min="9" max="9" width="9.83203125" style="2" customWidth="1"/>
    <col min="10" max="10" width="8.58203125" style="2" customWidth="1"/>
    <col min="11" max="11" width="9" style="2" bestFit="1" customWidth="1"/>
    <col min="12" max="12" width="8.91015625" style="2" bestFit="1" customWidth="1"/>
    <col min="13" max="16384" width="8.83203125" style="2" customWidth="1"/>
  </cols>
  <sheetData>
    <row r="1" spans="1:31" s="4" customFormat="1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18.75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.75">
      <c r="A3" s="80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.75">
      <c r="A4" s="1"/>
      <c r="B4" s="1"/>
      <c r="C4" s="7"/>
      <c r="D4" s="1"/>
      <c r="E4" s="1"/>
      <c r="F4" s="1"/>
      <c r="G4" s="1"/>
      <c r="H4" s="1"/>
      <c r="I4" s="1"/>
      <c r="J4" s="81" t="s">
        <v>37</v>
      </c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6" customFormat="1" ht="24" customHeight="1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5"/>
      <c r="G5" s="85"/>
      <c r="H5" s="85"/>
      <c r="I5" s="85"/>
      <c r="J5" s="85"/>
      <c r="K5" s="8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2.5" customHeight="1">
      <c r="A6" s="83"/>
      <c r="B6" s="83"/>
      <c r="C6" s="83"/>
      <c r="D6" s="83"/>
      <c r="E6" s="9" t="s">
        <v>5</v>
      </c>
      <c r="F6" s="9" t="s">
        <v>6</v>
      </c>
      <c r="G6" s="9" t="s">
        <v>29</v>
      </c>
      <c r="H6" s="9" t="s">
        <v>7</v>
      </c>
      <c r="I6" s="9" t="s">
        <v>8</v>
      </c>
      <c r="J6" s="9" t="s">
        <v>9</v>
      </c>
      <c r="K6" s="9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3" customFormat="1" ht="18.75" customHeight="1">
      <c r="A7" s="9">
        <v>1</v>
      </c>
      <c r="B7" s="10" t="s">
        <v>15</v>
      </c>
      <c r="C7" s="9" t="s">
        <v>26</v>
      </c>
      <c r="D7" s="11">
        <f>D10+D16</f>
        <v>46712</v>
      </c>
      <c r="E7" s="11">
        <f aca="true" t="shared" si="0" ref="E7:J7">E10+E16</f>
        <v>607</v>
      </c>
      <c r="F7" s="11">
        <f t="shared" si="0"/>
        <v>4246</v>
      </c>
      <c r="G7" s="11">
        <f t="shared" si="0"/>
        <v>2001</v>
      </c>
      <c r="H7" s="11">
        <f t="shared" si="0"/>
        <v>7761</v>
      </c>
      <c r="I7" s="11">
        <f t="shared" si="0"/>
        <v>16669</v>
      </c>
      <c r="J7" s="11">
        <f t="shared" si="0"/>
        <v>8030</v>
      </c>
      <c r="K7" s="11">
        <f>K10+K16</f>
        <v>7398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1" customFormat="1" ht="18.75" customHeight="1">
      <c r="A8" s="14" t="s">
        <v>11</v>
      </c>
      <c r="B8" s="15" t="s">
        <v>16</v>
      </c>
      <c r="C8" s="14"/>
      <c r="D8" s="19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3" customFormat="1" ht="18.75" customHeight="1">
      <c r="A9" s="16"/>
      <c r="B9" s="17" t="s">
        <v>27</v>
      </c>
      <c r="C9" s="16" t="s">
        <v>12</v>
      </c>
      <c r="D9" s="18">
        <f>SUM(E9:K9)</f>
        <v>75550</v>
      </c>
      <c r="E9" s="18">
        <v>1570</v>
      </c>
      <c r="F9" s="18">
        <v>12000</v>
      </c>
      <c r="G9" s="18">
        <v>14250</v>
      </c>
      <c r="H9" s="18">
        <v>12040</v>
      </c>
      <c r="I9" s="18">
        <v>20120</v>
      </c>
      <c r="J9" s="18">
        <v>9140</v>
      </c>
      <c r="K9" s="18">
        <v>6430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34" customFormat="1" ht="18.75" customHeight="1">
      <c r="A10" s="30"/>
      <c r="B10" s="31" t="s">
        <v>24</v>
      </c>
      <c r="C10" s="30" t="s">
        <v>12</v>
      </c>
      <c r="D10" s="32">
        <f>SUM(E10:K10)</f>
        <v>21126</v>
      </c>
      <c r="E10" s="32">
        <v>397</v>
      </c>
      <c r="F10" s="32">
        <v>352</v>
      </c>
      <c r="G10" s="32">
        <v>1876</v>
      </c>
      <c r="H10" s="32">
        <v>2117</v>
      </c>
      <c r="I10" s="32">
        <v>8357</v>
      </c>
      <c r="J10" s="32">
        <v>4328</v>
      </c>
      <c r="K10" s="32">
        <v>3699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3" customFormat="1" ht="18.75" customHeight="1" hidden="1">
      <c r="A11" s="16"/>
      <c r="B11" s="17" t="s">
        <v>25</v>
      </c>
      <c r="C11" s="16" t="s">
        <v>17</v>
      </c>
      <c r="D11" s="18">
        <f>D10/D9*100</f>
        <v>27.962938451356717</v>
      </c>
      <c r="E11" s="18"/>
      <c r="F11" s="18"/>
      <c r="G11" s="18"/>
      <c r="H11" s="18"/>
      <c r="I11" s="11"/>
      <c r="J11" s="11"/>
      <c r="K11" s="2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18.75" customHeight="1" hidden="1">
      <c r="A12" s="16"/>
      <c r="B12" s="17" t="s">
        <v>35</v>
      </c>
      <c r="C12" s="16" t="s">
        <v>12</v>
      </c>
      <c r="D12" s="18">
        <f>SUM(E12:K12)</f>
        <v>0</v>
      </c>
      <c r="E12" s="18"/>
      <c r="F12" s="18"/>
      <c r="G12" s="18"/>
      <c r="H12" s="18"/>
      <c r="I12" s="18"/>
      <c r="J12" s="18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0.75" customHeight="1" hidden="1">
      <c r="A13" s="16"/>
      <c r="B13" s="17" t="s">
        <v>39</v>
      </c>
      <c r="C13" s="16" t="s">
        <v>17</v>
      </c>
      <c r="D13" s="18" t="e">
        <f>D10/D12*100</f>
        <v>#DIV/0!</v>
      </c>
      <c r="E13" s="18"/>
      <c r="F13" s="18"/>
      <c r="G13" s="18"/>
      <c r="H13" s="18"/>
      <c r="I13" s="18"/>
      <c r="J13" s="18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1" customFormat="1" ht="18.75" customHeight="1">
      <c r="A14" s="14" t="s">
        <v>13</v>
      </c>
      <c r="B14" s="15" t="s">
        <v>18</v>
      </c>
      <c r="C14" s="14" t="s">
        <v>34</v>
      </c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3" customFormat="1" ht="18.75" customHeight="1">
      <c r="A15" s="16"/>
      <c r="B15" s="17" t="s">
        <v>27</v>
      </c>
      <c r="C15" s="16" t="s">
        <v>12</v>
      </c>
      <c r="D15" s="18">
        <f>SUM(E15:K15)</f>
        <v>75550</v>
      </c>
      <c r="E15" s="18">
        <v>1570</v>
      </c>
      <c r="F15" s="18">
        <v>12000</v>
      </c>
      <c r="G15" s="18">
        <v>14250</v>
      </c>
      <c r="H15" s="18">
        <v>12040</v>
      </c>
      <c r="I15" s="18">
        <v>20120</v>
      </c>
      <c r="J15" s="18">
        <v>9140</v>
      </c>
      <c r="K15" s="18">
        <v>6430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4" customFormat="1" ht="18.75" customHeight="1">
      <c r="A16" s="30"/>
      <c r="B16" s="31" t="s">
        <v>24</v>
      </c>
      <c r="C16" s="30" t="s">
        <v>12</v>
      </c>
      <c r="D16" s="32">
        <f>SUM(E16:K16)</f>
        <v>25586</v>
      </c>
      <c r="E16" s="32">
        <v>210</v>
      </c>
      <c r="F16" s="32">
        <v>3894</v>
      </c>
      <c r="G16" s="32">
        <v>125</v>
      </c>
      <c r="H16" s="32">
        <v>5644</v>
      </c>
      <c r="I16" s="32">
        <v>8312</v>
      </c>
      <c r="J16" s="32">
        <v>3702</v>
      </c>
      <c r="K16" s="32">
        <v>3699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3" customFormat="1" ht="0.75" customHeight="1">
      <c r="A17" s="16"/>
      <c r="B17" s="17" t="s">
        <v>25</v>
      </c>
      <c r="C17" s="16" t="s">
        <v>17</v>
      </c>
      <c r="D17" s="18">
        <f>D16/D15*100</f>
        <v>33.86631369953673</v>
      </c>
      <c r="E17" s="11">
        <f aca="true" t="shared" si="1" ref="E17:K17">E16/E15*100</f>
        <v>13.375796178343949</v>
      </c>
      <c r="F17" s="18">
        <f t="shared" si="1"/>
        <v>32.45</v>
      </c>
      <c r="G17" s="18">
        <f t="shared" si="1"/>
        <v>0.8771929824561403</v>
      </c>
      <c r="H17" s="18">
        <f t="shared" si="1"/>
        <v>46.87707641196013</v>
      </c>
      <c r="I17" s="11">
        <f t="shared" si="1"/>
        <v>41.312127236580515</v>
      </c>
      <c r="J17" s="11">
        <f t="shared" si="1"/>
        <v>40.50328227571116</v>
      </c>
      <c r="K17" s="29">
        <f t="shared" si="1"/>
        <v>57.527216174183515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3" customFormat="1" ht="18.75" customHeight="1">
      <c r="A18" s="16"/>
      <c r="B18" s="17" t="s">
        <v>35</v>
      </c>
      <c r="C18" s="16" t="s">
        <v>12</v>
      </c>
      <c r="D18" s="18">
        <f>SUM(E18:K18)</f>
        <v>69711</v>
      </c>
      <c r="E18" s="18">
        <v>967</v>
      </c>
      <c r="F18" s="18">
        <v>12122</v>
      </c>
      <c r="G18" s="18">
        <v>9383</v>
      </c>
      <c r="H18" s="18">
        <v>11733</v>
      </c>
      <c r="I18" s="18">
        <v>18388</v>
      </c>
      <c r="J18" s="18">
        <v>10438</v>
      </c>
      <c r="K18" s="18">
        <v>6680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3" customFormat="1" ht="18.75" customHeight="1">
      <c r="A19" s="16"/>
      <c r="B19" s="17" t="s">
        <v>36</v>
      </c>
      <c r="C19" s="16" t="s">
        <v>17</v>
      </c>
      <c r="D19" s="18">
        <f>D16/D18*100</f>
        <v>36.70295936078954</v>
      </c>
      <c r="E19" s="18">
        <f aca="true" t="shared" si="2" ref="E19:K19">E16/E18*100</f>
        <v>21.71664943123061</v>
      </c>
      <c r="F19" s="18">
        <f t="shared" si="2"/>
        <v>32.12341197822142</v>
      </c>
      <c r="G19" s="18">
        <f t="shared" si="2"/>
        <v>1.3321965256314612</v>
      </c>
      <c r="H19" s="18">
        <f t="shared" si="2"/>
        <v>48.103639307934884</v>
      </c>
      <c r="I19" s="18">
        <f t="shared" si="2"/>
        <v>45.20339351751142</v>
      </c>
      <c r="J19" s="18">
        <f t="shared" si="2"/>
        <v>35.46656447595325</v>
      </c>
      <c r="K19" s="18">
        <f t="shared" si="2"/>
        <v>55.374251497005986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5" customFormat="1" ht="18.75" customHeight="1">
      <c r="A20" s="9">
        <v>2</v>
      </c>
      <c r="B20" s="10" t="s">
        <v>19</v>
      </c>
      <c r="C20" s="9" t="s">
        <v>26</v>
      </c>
      <c r="D20" s="11">
        <f>D23+D29</f>
        <v>6991</v>
      </c>
      <c r="E20" s="11">
        <f aca="true" t="shared" si="3" ref="E20:K20">E23+E29</f>
        <v>292</v>
      </c>
      <c r="F20" s="11">
        <f t="shared" si="3"/>
        <v>956</v>
      </c>
      <c r="G20" s="11">
        <f t="shared" si="3"/>
        <v>1035</v>
      </c>
      <c r="H20" s="11">
        <f t="shared" si="3"/>
        <v>1416</v>
      </c>
      <c r="I20" s="11">
        <f t="shared" si="3"/>
        <v>424</v>
      </c>
      <c r="J20" s="11">
        <f t="shared" si="3"/>
        <v>1306</v>
      </c>
      <c r="K20" s="11">
        <f t="shared" si="3"/>
        <v>1562</v>
      </c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1" customFormat="1" ht="18.75" customHeight="1">
      <c r="A21" s="14" t="s">
        <v>11</v>
      </c>
      <c r="B21" s="15" t="s">
        <v>16</v>
      </c>
      <c r="C21" s="14"/>
      <c r="D21" s="18"/>
      <c r="E21" s="27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3" customFormat="1" ht="18.75" customHeight="1">
      <c r="A22" s="16"/>
      <c r="B22" s="17" t="s">
        <v>27</v>
      </c>
      <c r="C22" s="16" t="s">
        <v>12</v>
      </c>
      <c r="D22" s="18">
        <f>SUM(E22:K22)</f>
        <v>23580</v>
      </c>
      <c r="E22" s="18">
        <v>1020</v>
      </c>
      <c r="F22" s="18">
        <v>5050</v>
      </c>
      <c r="G22" s="18">
        <v>9120</v>
      </c>
      <c r="H22" s="18">
        <v>3000</v>
      </c>
      <c r="I22" s="18">
        <v>1440</v>
      </c>
      <c r="J22" s="18">
        <v>2480</v>
      </c>
      <c r="K22" s="18">
        <v>1470</v>
      </c>
      <c r="L22" s="22" t="s">
        <v>30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34" customFormat="1" ht="18.75" customHeight="1">
      <c r="A23" s="30"/>
      <c r="B23" s="31" t="s">
        <v>24</v>
      </c>
      <c r="C23" s="30" t="s">
        <v>12</v>
      </c>
      <c r="D23" s="32">
        <f>SUM(E23:K23)</f>
        <v>3474</v>
      </c>
      <c r="E23" s="32">
        <v>222</v>
      </c>
      <c r="F23" s="32">
        <v>150</v>
      </c>
      <c r="G23" s="32">
        <v>976</v>
      </c>
      <c r="H23" s="32">
        <v>503</v>
      </c>
      <c r="I23" s="32">
        <v>212</v>
      </c>
      <c r="J23" s="32">
        <v>630</v>
      </c>
      <c r="K23" s="32">
        <v>781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3" customFormat="1" ht="0.75" customHeight="1">
      <c r="A24" s="16"/>
      <c r="B24" s="17" t="s">
        <v>25</v>
      </c>
      <c r="C24" s="16" t="s">
        <v>17</v>
      </c>
      <c r="D24" s="18">
        <f>D23/D22*100</f>
        <v>14.732824427480917</v>
      </c>
      <c r="E24" s="18">
        <f aca="true" t="shared" si="4" ref="E24:K24">E23/E22*100</f>
        <v>21.764705882352942</v>
      </c>
      <c r="F24" s="18">
        <f t="shared" si="4"/>
        <v>2.9702970297029703</v>
      </c>
      <c r="G24" s="18">
        <f t="shared" si="4"/>
        <v>10.701754385964913</v>
      </c>
      <c r="H24" s="18">
        <f t="shared" si="4"/>
        <v>16.766666666666666</v>
      </c>
      <c r="I24" s="18">
        <f t="shared" si="4"/>
        <v>14.722222222222223</v>
      </c>
      <c r="J24" s="18">
        <f t="shared" si="4"/>
        <v>25.403225806451612</v>
      </c>
      <c r="K24" s="29">
        <f t="shared" si="4"/>
        <v>53.12925170068027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3" customFormat="1" ht="18.75" customHeight="1" hidden="1">
      <c r="A25" s="16"/>
      <c r="B25" s="17" t="s">
        <v>35</v>
      </c>
      <c r="C25" s="16" t="s">
        <v>12</v>
      </c>
      <c r="D25" s="18">
        <f>SUM(E25:K25)</f>
        <v>13522</v>
      </c>
      <c r="E25" s="18">
        <v>639</v>
      </c>
      <c r="F25" s="18">
        <v>6084</v>
      </c>
      <c r="G25" s="18">
        <v>2603</v>
      </c>
      <c r="H25" s="18">
        <v>1918</v>
      </c>
      <c r="I25" s="18">
        <v>101</v>
      </c>
      <c r="J25" s="18">
        <v>2046</v>
      </c>
      <c r="K25" s="18">
        <v>131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3" customFormat="1" ht="18.75" customHeight="1" hidden="1">
      <c r="A26" s="16"/>
      <c r="B26" s="17" t="s">
        <v>36</v>
      </c>
      <c r="C26" s="16" t="s">
        <v>17</v>
      </c>
      <c r="D26" s="18">
        <f>D23/D25*100</f>
        <v>25.69146575950303</v>
      </c>
      <c r="E26" s="18">
        <f aca="true" t="shared" si="5" ref="E26:K26">E23/E25*100</f>
        <v>34.74178403755869</v>
      </c>
      <c r="F26" s="18">
        <f t="shared" si="5"/>
        <v>2.465483234714004</v>
      </c>
      <c r="G26" s="18">
        <f t="shared" si="5"/>
        <v>37.49519784863619</v>
      </c>
      <c r="H26" s="18">
        <f t="shared" si="5"/>
        <v>26.225234619395206</v>
      </c>
      <c r="I26" s="18">
        <f t="shared" si="5"/>
        <v>209.9009900990099</v>
      </c>
      <c r="J26" s="18">
        <f t="shared" si="5"/>
        <v>30.791788856304986</v>
      </c>
      <c r="K26" s="18">
        <f t="shared" si="5"/>
        <v>596.1832061068702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1" customFormat="1" ht="18.75" customHeight="1">
      <c r="A27" s="14" t="s">
        <v>13</v>
      </c>
      <c r="B27" s="15" t="s">
        <v>18</v>
      </c>
      <c r="C27" s="14" t="s">
        <v>26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3" customFormat="1" ht="18.75" customHeight="1">
      <c r="A28" s="16"/>
      <c r="B28" s="17" t="s">
        <v>27</v>
      </c>
      <c r="C28" s="16" t="s">
        <v>12</v>
      </c>
      <c r="D28" s="18">
        <f>SUM(E28:K28)</f>
        <v>23580</v>
      </c>
      <c r="E28" s="18">
        <f>E22</f>
        <v>1020</v>
      </c>
      <c r="F28" s="18">
        <f aca="true" t="shared" si="6" ref="F28:K28">F22</f>
        <v>5050</v>
      </c>
      <c r="G28" s="18">
        <f t="shared" si="6"/>
        <v>9120</v>
      </c>
      <c r="H28" s="18">
        <f t="shared" si="6"/>
        <v>3000</v>
      </c>
      <c r="I28" s="18">
        <f t="shared" si="6"/>
        <v>1440</v>
      </c>
      <c r="J28" s="18">
        <f t="shared" si="6"/>
        <v>2480</v>
      </c>
      <c r="K28" s="18">
        <f t="shared" si="6"/>
        <v>1470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34" customFormat="1" ht="18.75" customHeight="1">
      <c r="A29" s="30"/>
      <c r="B29" s="31" t="s">
        <v>24</v>
      </c>
      <c r="C29" s="30" t="s">
        <v>12</v>
      </c>
      <c r="D29" s="32">
        <f>SUM(E29:K29)</f>
        <v>3517</v>
      </c>
      <c r="E29" s="32">
        <v>70</v>
      </c>
      <c r="F29" s="32">
        <v>806</v>
      </c>
      <c r="G29" s="32">
        <v>59</v>
      </c>
      <c r="H29" s="32">
        <v>913</v>
      </c>
      <c r="I29" s="32">
        <v>212</v>
      </c>
      <c r="J29" s="32">
        <v>676</v>
      </c>
      <c r="K29" s="32">
        <v>781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3" customFormat="1" ht="18.75" customHeight="1" hidden="1">
      <c r="A30" s="16"/>
      <c r="B30" s="17" t="s">
        <v>25</v>
      </c>
      <c r="C30" s="16" t="s">
        <v>17</v>
      </c>
      <c r="D30" s="18">
        <f>D29/D28*100</f>
        <v>14.915182357930448</v>
      </c>
      <c r="E30" s="11"/>
      <c r="F30" s="11"/>
      <c r="G30" s="18"/>
      <c r="H30" s="18"/>
      <c r="I30" s="18"/>
      <c r="J30" s="11"/>
      <c r="K30" s="2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3" customFormat="1" ht="18.75" customHeight="1" hidden="1">
      <c r="A31" s="16"/>
      <c r="B31" s="17" t="s">
        <v>35</v>
      </c>
      <c r="C31" s="16" t="s">
        <v>12</v>
      </c>
      <c r="D31" s="18">
        <f>SUM(E31:K31)</f>
        <v>0</v>
      </c>
      <c r="E31" s="18"/>
      <c r="F31" s="18"/>
      <c r="G31" s="18"/>
      <c r="H31" s="18"/>
      <c r="I31" s="18"/>
      <c r="J31" s="18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3" customFormat="1" ht="18.75" customHeight="1" hidden="1">
      <c r="A32" s="16"/>
      <c r="B32" s="17" t="s">
        <v>36</v>
      </c>
      <c r="C32" s="16" t="s">
        <v>17</v>
      </c>
      <c r="D32" s="18" t="e">
        <f>D29/D31*100</f>
        <v>#DIV/0!</v>
      </c>
      <c r="E32" s="18"/>
      <c r="F32" s="18"/>
      <c r="G32" s="18"/>
      <c r="H32" s="18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5" customFormat="1" ht="18.75" customHeight="1">
      <c r="A33" s="9">
        <v>3</v>
      </c>
      <c r="B33" s="10" t="s">
        <v>28</v>
      </c>
      <c r="C33" s="9" t="s">
        <v>26</v>
      </c>
      <c r="D33" s="11">
        <f>D35</f>
        <v>185</v>
      </c>
      <c r="E33" s="11">
        <f aca="true" t="shared" si="7" ref="E33:K33">E35</f>
        <v>0</v>
      </c>
      <c r="F33" s="11">
        <f t="shared" si="7"/>
        <v>0</v>
      </c>
      <c r="G33" s="11">
        <f t="shared" si="7"/>
        <v>62</v>
      </c>
      <c r="H33" s="11">
        <f t="shared" si="7"/>
        <v>123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3" customFormat="1" ht="18.75" customHeight="1">
      <c r="A34" s="16"/>
      <c r="B34" s="17" t="s">
        <v>27</v>
      </c>
      <c r="C34" s="16" t="s">
        <v>12</v>
      </c>
      <c r="D34" s="18">
        <f>SUM(E34:K34)</f>
        <v>33220</v>
      </c>
      <c r="E34" s="18">
        <v>1080</v>
      </c>
      <c r="F34" s="18">
        <v>4910</v>
      </c>
      <c r="G34" s="18">
        <v>7260</v>
      </c>
      <c r="H34" s="18">
        <v>9980</v>
      </c>
      <c r="I34" s="18">
        <v>5030</v>
      </c>
      <c r="J34" s="18">
        <v>2200</v>
      </c>
      <c r="K34" s="18">
        <v>2760</v>
      </c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34" customFormat="1" ht="18" customHeight="1">
      <c r="A35" s="30"/>
      <c r="B35" s="31" t="s">
        <v>24</v>
      </c>
      <c r="C35" s="30" t="s">
        <v>12</v>
      </c>
      <c r="D35" s="32">
        <f>SUM(E35:K35)</f>
        <v>185</v>
      </c>
      <c r="E35" s="32"/>
      <c r="F35" s="32"/>
      <c r="G35" s="32">
        <v>62</v>
      </c>
      <c r="H35" s="38">
        <v>123</v>
      </c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3" customFormat="1" ht="18.75" customHeight="1" hidden="1">
      <c r="A36" s="16"/>
      <c r="B36" s="17" t="s">
        <v>25</v>
      </c>
      <c r="C36" s="16" t="s">
        <v>17</v>
      </c>
      <c r="D36" s="18">
        <f>D35/D34*100</f>
        <v>0.5568934376881397</v>
      </c>
      <c r="E36" s="18">
        <f aca="true" t="shared" si="8" ref="E36:K36">E35/E34*100</f>
        <v>0</v>
      </c>
      <c r="F36" s="18">
        <f t="shared" si="8"/>
        <v>0</v>
      </c>
      <c r="G36" s="18">
        <f t="shared" si="8"/>
        <v>0.8539944903581268</v>
      </c>
      <c r="H36" s="18">
        <f t="shared" si="8"/>
        <v>1.2324649298597194</v>
      </c>
      <c r="I36" s="18">
        <f t="shared" si="8"/>
        <v>0</v>
      </c>
      <c r="J36" s="18">
        <f t="shared" si="8"/>
        <v>0</v>
      </c>
      <c r="K36" s="29">
        <f t="shared" si="8"/>
        <v>0</v>
      </c>
      <c r="L36" s="22"/>
      <c r="M36" s="22" t="s">
        <v>30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3" customFormat="1" ht="18.75" customHeight="1" hidden="1">
      <c r="A37" s="16"/>
      <c r="B37" s="17" t="s">
        <v>35</v>
      </c>
      <c r="C37" s="16" t="s">
        <v>17</v>
      </c>
      <c r="D37" s="18">
        <f>SUM(E37:K37)</f>
        <v>3644</v>
      </c>
      <c r="E37" s="18">
        <v>344</v>
      </c>
      <c r="F37" s="18">
        <v>0</v>
      </c>
      <c r="G37" s="18">
        <v>0</v>
      </c>
      <c r="H37" s="18">
        <v>2099</v>
      </c>
      <c r="I37" s="18">
        <v>197</v>
      </c>
      <c r="J37" s="18">
        <v>978</v>
      </c>
      <c r="K37" s="18">
        <v>26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3" customFormat="1" ht="18.75" customHeight="1" hidden="1">
      <c r="A38" s="16"/>
      <c r="B38" s="17" t="s">
        <v>36</v>
      </c>
      <c r="C38" s="16" t="s">
        <v>17</v>
      </c>
      <c r="D38" s="18">
        <f>D35/D37*100</f>
        <v>5.076838638858398</v>
      </c>
      <c r="E38" s="18">
        <f aca="true" t="shared" si="9" ref="E38:K38">E35/E37*100</f>
        <v>0</v>
      </c>
      <c r="F38" s="18"/>
      <c r="G38" s="18"/>
      <c r="H38" s="18">
        <f t="shared" si="9"/>
        <v>5.859933301572178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5" customFormat="1" ht="18.75" customHeight="1">
      <c r="A39" s="9">
        <v>4</v>
      </c>
      <c r="B39" s="10" t="s">
        <v>20</v>
      </c>
      <c r="C39" s="9" t="s">
        <v>26</v>
      </c>
      <c r="D39" s="11">
        <f>D42+D48+D54</f>
        <v>348181</v>
      </c>
      <c r="E39" s="11">
        <f>E42+E48+E54</f>
        <v>14510</v>
      </c>
      <c r="F39" s="11">
        <f aca="true" t="shared" si="10" ref="F39:K39">F42+F48+F54</f>
        <v>26013</v>
      </c>
      <c r="G39" s="11">
        <f t="shared" si="10"/>
        <v>123861</v>
      </c>
      <c r="H39" s="11">
        <f t="shared" si="10"/>
        <v>67677</v>
      </c>
      <c r="I39" s="11">
        <f t="shared" si="10"/>
        <v>107360</v>
      </c>
      <c r="J39" s="11">
        <f t="shared" si="10"/>
        <v>3951</v>
      </c>
      <c r="K39" s="11">
        <f t="shared" si="10"/>
        <v>4809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1" customFormat="1" ht="18.75" customHeight="1">
      <c r="A40" s="14" t="s">
        <v>11</v>
      </c>
      <c r="B40" s="15" t="s">
        <v>40</v>
      </c>
      <c r="C40" s="14"/>
      <c r="D40" s="19"/>
      <c r="E40" s="19"/>
      <c r="F40" s="19"/>
      <c r="G40" s="19"/>
      <c r="H40" s="19"/>
      <c r="I40" s="19"/>
      <c r="J40" s="19"/>
      <c r="K40" s="19"/>
      <c r="L40" s="20" t="s">
        <v>30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3" customFormat="1" ht="18.75" customHeight="1">
      <c r="A41" s="16"/>
      <c r="B41" s="17" t="s">
        <v>27</v>
      </c>
      <c r="C41" s="16" t="s">
        <v>12</v>
      </c>
      <c r="D41" s="18">
        <f>SUM(E41:K41)</f>
        <v>29980</v>
      </c>
      <c r="E41" s="18">
        <f>20+680</f>
        <v>700</v>
      </c>
      <c r="F41" s="18">
        <f>70+7080</f>
        <v>7150</v>
      </c>
      <c r="G41" s="18">
        <f>170+11740</f>
        <v>11910</v>
      </c>
      <c r="H41" s="18">
        <f>90+3680</f>
        <v>3770</v>
      </c>
      <c r="I41" s="18">
        <f>60+2850</f>
        <v>2910</v>
      </c>
      <c r="J41" s="18">
        <f>160+780</f>
        <v>940</v>
      </c>
      <c r="K41" s="18">
        <f>150+2450</f>
        <v>2600</v>
      </c>
      <c r="L41" s="22"/>
      <c r="M41" s="26">
        <f>D41+D47</f>
        <v>337110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34" customFormat="1" ht="18" customHeight="1">
      <c r="A42" s="30"/>
      <c r="B42" s="31" t="s">
        <v>24</v>
      </c>
      <c r="C42" s="30" t="s">
        <v>12</v>
      </c>
      <c r="D42" s="32">
        <f>SUM(E42:K42)</f>
        <v>53698</v>
      </c>
      <c r="E42" s="32">
        <v>821</v>
      </c>
      <c r="F42" s="32">
        <v>1473</v>
      </c>
      <c r="G42" s="32">
        <v>48804</v>
      </c>
      <c r="H42" s="32">
        <v>2600</v>
      </c>
      <c r="I42" s="32"/>
      <c r="J42" s="32"/>
      <c r="K42" s="32"/>
      <c r="L42" s="37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3" customFormat="1" ht="18.75" customHeight="1" hidden="1">
      <c r="A43" s="16"/>
      <c r="B43" s="17" t="s">
        <v>25</v>
      </c>
      <c r="C43" s="16" t="s">
        <v>17</v>
      </c>
      <c r="D43" s="18">
        <f>D42/D41*100</f>
        <v>179.11274182788526</v>
      </c>
      <c r="E43" s="18"/>
      <c r="F43" s="18"/>
      <c r="G43" s="18"/>
      <c r="H43" s="18"/>
      <c r="I43" s="18"/>
      <c r="J43" s="18"/>
      <c r="K43" s="2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3" customFormat="1" ht="18.75" customHeight="1" hidden="1">
      <c r="A44" s="16"/>
      <c r="B44" s="17" t="s">
        <v>35</v>
      </c>
      <c r="C44" s="16" t="s">
        <v>12</v>
      </c>
      <c r="D44" s="18">
        <f>SUM(E44:K44)</f>
        <v>0</v>
      </c>
      <c r="E44" s="18"/>
      <c r="F44" s="18"/>
      <c r="G44" s="18"/>
      <c r="H44" s="18"/>
      <c r="I44" s="18"/>
      <c r="J44" s="18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23" customFormat="1" ht="18.75" customHeight="1" hidden="1">
      <c r="A45" s="16"/>
      <c r="B45" s="17" t="s">
        <v>36</v>
      </c>
      <c r="C45" s="16" t="s">
        <v>17</v>
      </c>
      <c r="D45" s="18" t="e">
        <f>D42/D44*100</f>
        <v>#DIV/0!</v>
      </c>
      <c r="E45" s="18"/>
      <c r="F45" s="18"/>
      <c r="G45" s="18"/>
      <c r="H45" s="18"/>
      <c r="I45" s="18"/>
      <c r="J45" s="18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21" customFormat="1" ht="18.75" customHeight="1">
      <c r="A46" s="14" t="s">
        <v>13</v>
      </c>
      <c r="B46" s="15" t="s">
        <v>18</v>
      </c>
      <c r="C46" s="14"/>
      <c r="D46" s="19"/>
      <c r="E46" s="19"/>
      <c r="F46" s="19"/>
      <c r="G46" s="19"/>
      <c r="H46" s="19"/>
      <c r="I46" s="19"/>
      <c r="J46" s="19"/>
      <c r="K46" s="19"/>
      <c r="L46" s="20" t="s">
        <v>30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3" customFormat="1" ht="18.75" customHeight="1">
      <c r="A47" s="16"/>
      <c r="B47" s="17" t="s">
        <v>27</v>
      </c>
      <c r="C47" s="16" t="s">
        <v>12</v>
      </c>
      <c r="D47" s="18">
        <f>SUM(E47:K47)</f>
        <v>307130</v>
      </c>
      <c r="E47" s="18">
        <v>9960</v>
      </c>
      <c r="F47" s="18">
        <v>55150</v>
      </c>
      <c r="G47" s="18">
        <v>85830</v>
      </c>
      <c r="H47" s="18">
        <v>35450</v>
      </c>
      <c r="I47" s="18">
        <v>91520</v>
      </c>
      <c r="J47" s="18">
        <v>16510</v>
      </c>
      <c r="K47" s="18">
        <v>12710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34" customFormat="1" ht="18.75" customHeight="1">
      <c r="A48" s="30"/>
      <c r="B48" s="31" t="s">
        <v>24</v>
      </c>
      <c r="C48" s="30" t="s">
        <v>12</v>
      </c>
      <c r="D48" s="32">
        <f>SUM(E48:K48)</f>
        <v>144532</v>
      </c>
      <c r="E48" s="32">
        <v>6754</v>
      </c>
      <c r="F48" s="32">
        <v>12270</v>
      </c>
      <c r="G48" s="32">
        <v>30171</v>
      </c>
      <c r="H48" s="32">
        <v>35597</v>
      </c>
      <c r="I48" s="32">
        <v>51790</v>
      </c>
      <c r="J48" s="32">
        <v>3951</v>
      </c>
      <c r="K48" s="32">
        <v>3999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3" customFormat="1" ht="18.75" customHeight="1" hidden="1">
      <c r="A49" s="16"/>
      <c r="B49" s="17" t="s">
        <v>25</v>
      </c>
      <c r="C49" s="16" t="s">
        <v>17</v>
      </c>
      <c r="D49" s="18">
        <f>D48/D47*100</f>
        <v>47.05890014000586</v>
      </c>
      <c r="E49" s="18">
        <f aca="true" t="shared" si="11" ref="E49:K49">E48/E47*100</f>
        <v>67.81124497991968</v>
      </c>
      <c r="F49" s="18">
        <f t="shared" si="11"/>
        <v>22.248413417951042</v>
      </c>
      <c r="G49" s="18">
        <f t="shared" si="11"/>
        <v>35.15204473960154</v>
      </c>
      <c r="H49" s="18">
        <f t="shared" si="11"/>
        <v>100.41466854724965</v>
      </c>
      <c r="I49" s="11">
        <f t="shared" si="11"/>
        <v>56.58872377622378</v>
      </c>
      <c r="J49" s="18">
        <f t="shared" si="11"/>
        <v>23.930950938824953</v>
      </c>
      <c r="K49" s="29">
        <f t="shared" si="11"/>
        <v>31.463414634146343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23" customFormat="1" ht="18.75" customHeight="1" hidden="1">
      <c r="A50" s="16"/>
      <c r="B50" s="17" t="s">
        <v>35</v>
      </c>
      <c r="C50" s="16" t="s">
        <v>17</v>
      </c>
      <c r="D50" s="18">
        <f>SUM(E50:K50)</f>
        <v>342007</v>
      </c>
      <c r="E50" s="18">
        <v>11925</v>
      </c>
      <c r="F50" s="18">
        <v>66355</v>
      </c>
      <c r="G50" s="18">
        <v>116597</v>
      </c>
      <c r="H50" s="18">
        <v>36608</v>
      </c>
      <c r="I50" s="18">
        <v>86472</v>
      </c>
      <c r="J50" s="18">
        <v>14130</v>
      </c>
      <c r="K50" s="18">
        <v>9920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23" customFormat="1" ht="18.75" customHeight="1" hidden="1">
      <c r="A51" s="16"/>
      <c r="B51" s="17" t="s">
        <v>36</v>
      </c>
      <c r="C51" s="16" t="s">
        <v>17</v>
      </c>
      <c r="D51" s="18">
        <f>D48/D50*100</f>
        <v>42.25995374363683</v>
      </c>
      <c r="E51" s="18">
        <f aca="true" t="shared" si="12" ref="E51:K51">E48/E50*100</f>
        <v>56.63731656184486</v>
      </c>
      <c r="F51" s="18">
        <f t="shared" si="12"/>
        <v>18.491447517142642</v>
      </c>
      <c r="G51" s="18">
        <f t="shared" si="12"/>
        <v>25.876308995943294</v>
      </c>
      <c r="H51" s="18">
        <f t="shared" si="12"/>
        <v>97.23830856643356</v>
      </c>
      <c r="I51" s="18">
        <f t="shared" si="12"/>
        <v>59.89221944675733</v>
      </c>
      <c r="J51" s="18">
        <f t="shared" si="12"/>
        <v>27.961783439490446</v>
      </c>
      <c r="K51" s="18">
        <f t="shared" si="12"/>
        <v>40.3125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1" customFormat="1" ht="18.75" customHeight="1">
      <c r="A52" s="14" t="s">
        <v>14</v>
      </c>
      <c r="B52" s="15" t="s">
        <v>21</v>
      </c>
      <c r="C52" s="14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3" customFormat="1" ht="18.75" customHeight="1">
      <c r="A53" s="16"/>
      <c r="B53" s="17" t="s">
        <v>27</v>
      </c>
      <c r="C53" s="16" t="s">
        <v>12</v>
      </c>
      <c r="D53" s="18">
        <f>D47</f>
        <v>307130</v>
      </c>
      <c r="E53" s="18">
        <f>E47</f>
        <v>9960</v>
      </c>
      <c r="F53" s="18">
        <f aca="true" t="shared" si="13" ref="F53:K53">F47</f>
        <v>55150</v>
      </c>
      <c r="G53" s="18">
        <f t="shared" si="13"/>
        <v>85830</v>
      </c>
      <c r="H53" s="18">
        <f t="shared" si="13"/>
        <v>35450</v>
      </c>
      <c r="I53" s="18">
        <f t="shared" si="13"/>
        <v>91520</v>
      </c>
      <c r="J53" s="18">
        <f t="shared" si="13"/>
        <v>16510</v>
      </c>
      <c r="K53" s="18">
        <f t="shared" si="13"/>
        <v>12710</v>
      </c>
      <c r="L53" s="22"/>
      <c r="M53" s="22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34" customFormat="1" ht="18" customHeight="1">
      <c r="A54" s="30"/>
      <c r="B54" s="31" t="s">
        <v>24</v>
      </c>
      <c r="C54" s="30" t="s">
        <v>12</v>
      </c>
      <c r="D54" s="32">
        <f>SUM(E54:K54)</f>
        <v>149951</v>
      </c>
      <c r="E54" s="32">
        <v>6935</v>
      </c>
      <c r="F54" s="32">
        <v>12270</v>
      </c>
      <c r="G54" s="32">
        <v>44886</v>
      </c>
      <c r="H54" s="32">
        <v>29480</v>
      </c>
      <c r="I54" s="32">
        <v>55570</v>
      </c>
      <c r="J54" s="32"/>
      <c r="K54" s="32">
        <v>810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3" customFormat="1" ht="18.75" customHeight="1" hidden="1">
      <c r="A55" s="16"/>
      <c r="B55" s="17" t="s">
        <v>25</v>
      </c>
      <c r="C55" s="16" t="s">
        <v>17</v>
      </c>
      <c r="D55" s="18">
        <f>D54/D53*100</f>
        <v>48.82329957998242</v>
      </c>
      <c r="E55" s="18">
        <f aca="true" t="shared" si="14" ref="E55:K55">E54/E53*100</f>
        <v>69.6285140562249</v>
      </c>
      <c r="F55" s="18">
        <f t="shared" si="14"/>
        <v>22.248413417951042</v>
      </c>
      <c r="G55" s="11">
        <f t="shared" si="14"/>
        <v>52.29639986018875</v>
      </c>
      <c r="H55" s="18">
        <f t="shared" si="14"/>
        <v>83.15937940761636</v>
      </c>
      <c r="I55" s="11">
        <f t="shared" si="14"/>
        <v>60.71896853146853</v>
      </c>
      <c r="J55" s="18">
        <f t="shared" si="14"/>
        <v>0</v>
      </c>
      <c r="K55" s="28">
        <f t="shared" si="14"/>
        <v>6.372934697088907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23" customFormat="1" ht="18.75" customHeight="1" hidden="1">
      <c r="A56" s="16"/>
      <c r="B56" s="17" t="s">
        <v>35</v>
      </c>
      <c r="C56" s="16" t="s">
        <v>17</v>
      </c>
      <c r="D56" s="18">
        <f>SUM(E56:K56)</f>
        <v>358061</v>
      </c>
      <c r="E56" s="18">
        <v>12135</v>
      </c>
      <c r="F56" s="18">
        <v>66355</v>
      </c>
      <c r="G56" s="18">
        <v>156187</v>
      </c>
      <c r="H56" s="18">
        <v>25400</v>
      </c>
      <c r="I56" s="18">
        <v>84854</v>
      </c>
      <c r="J56" s="18">
        <v>11180</v>
      </c>
      <c r="K56" s="18">
        <v>1950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23" customFormat="1" ht="18.75" customHeight="1" hidden="1">
      <c r="A57" s="16"/>
      <c r="B57" s="17" t="s">
        <v>36</v>
      </c>
      <c r="C57" s="16" t="s">
        <v>17</v>
      </c>
      <c r="D57" s="18">
        <f>D54/D56*100</f>
        <v>41.87861844769466</v>
      </c>
      <c r="E57" s="18">
        <f aca="true" t="shared" si="15" ref="E57:K57">E54/E56*100</f>
        <v>57.14874330449115</v>
      </c>
      <c r="F57" s="18">
        <f t="shared" si="15"/>
        <v>18.491447517142642</v>
      </c>
      <c r="G57" s="18">
        <f t="shared" si="15"/>
        <v>28.738627414573557</v>
      </c>
      <c r="H57" s="18">
        <f t="shared" si="15"/>
        <v>116.06299212598425</v>
      </c>
      <c r="I57" s="18">
        <f t="shared" si="15"/>
        <v>65.48895750347657</v>
      </c>
      <c r="J57" s="18">
        <f t="shared" si="15"/>
        <v>0</v>
      </c>
      <c r="K57" s="18">
        <f t="shared" si="15"/>
        <v>41.53846153846154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25" customFormat="1" ht="18.75" customHeight="1">
      <c r="A58" s="9">
        <v>5</v>
      </c>
      <c r="B58" s="10" t="s">
        <v>22</v>
      </c>
      <c r="C58" s="9" t="s">
        <v>26</v>
      </c>
      <c r="D58" s="11">
        <f>D61+D67+D73</f>
        <v>2672101</v>
      </c>
      <c r="E58" s="11">
        <f>E61+E67+E73</f>
        <v>288354</v>
      </c>
      <c r="F58" s="11">
        <f aca="true" t="shared" si="16" ref="F58:K58">F61+F67+F73</f>
        <v>200660</v>
      </c>
      <c r="G58" s="11">
        <f t="shared" si="16"/>
        <v>305797</v>
      </c>
      <c r="H58" s="11">
        <f>H61+H67+H73</f>
        <v>658590</v>
      </c>
      <c r="I58" s="11">
        <f t="shared" si="16"/>
        <v>1193460</v>
      </c>
      <c r="J58" s="11">
        <f t="shared" si="16"/>
        <v>19000</v>
      </c>
      <c r="K58" s="11">
        <f t="shared" si="16"/>
        <v>6240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1" customFormat="1" ht="18.75" customHeight="1">
      <c r="A59" s="14" t="s">
        <v>11</v>
      </c>
      <c r="B59" s="15" t="s">
        <v>18</v>
      </c>
      <c r="C59" s="14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3" customFormat="1" ht="18.75" customHeight="1">
      <c r="A60" s="16"/>
      <c r="B60" s="17" t="s">
        <v>27</v>
      </c>
      <c r="C60" s="16" t="s">
        <v>12</v>
      </c>
      <c r="D60" s="18">
        <f>SUM(E60:K60)</f>
        <v>2955690</v>
      </c>
      <c r="E60" s="18">
        <v>197910</v>
      </c>
      <c r="F60" s="18">
        <v>491870</v>
      </c>
      <c r="G60" s="18">
        <v>833720</v>
      </c>
      <c r="H60" s="18">
        <v>376230</v>
      </c>
      <c r="I60" s="18">
        <v>943450</v>
      </c>
      <c r="J60" s="18">
        <v>67220</v>
      </c>
      <c r="K60" s="18">
        <v>45290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34" customFormat="1" ht="18" customHeight="1">
      <c r="A61" s="30"/>
      <c r="B61" s="31" t="s">
        <v>24</v>
      </c>
      <c r="C61" s="30" t="s">
        <v>12</v>
      </c>
      <c r="D61" s="32">
        <f>SUM(E61:K61)</f>
        <v>1284994</v>
      </c>
      <c r="E61" s="32">
        <v>136831</v>
      </c>
      <c r="F61" s="32">
        <v>100330</v>
      </c>
      <c r="G61" s="32">
        <v>125383</v>
      </c>
      <c r="H61" s="32">
        <v>313090</v>
      </c>
      <c r="I61" s="32">
        <v>596730</v>
      </c>
      <c r="J61" s="32">
        <v>9510</v>
      </c>
      <c r="K61" s="32">
        <v>3120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3" customFormat="1" ht="18.75" customHeight="1" hidden="1">
      <c r="A62" s="16"/>
      <c r="B62" s="17" t="s">
        <v>25</v>
      </c>
      <c r="C62" s="16" t="s">
        <v>17</v>
      </c>
      <c r="D62" s="18">
        <f>D61/D60*100</f>
        <v>43.47526296736126</v>
      </c>
      <c r="E62" s="18"/>
      <c r="F62" s="11"/>
      <c r="G62" s="18"/>
      <c r="H62" s="18"/>
      <c r="I62" s="11"/>
      <c r="J62" s="18"/>
      <c r="K62" s="29"/>
      <c r="L62" s="22" t="s">
        <v>30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23" customFormat="1" ht="18.75" customHeight="1" hidden="1">
      <c r="A63" s="16"/>
      <c r="B63" s="17" t="s">
        <v>35</v>
      </c>
      <c r="C63" s="16" t="s">
        <v>12</v>
      </c>
      <c r="D63" s="18">
        <f>SUM(E63:K63)</f>
        <v>0</v>
      </c>
      <c r="E63" s="18"/>
      <c r="F63" s="18"/>
      <c r="G63" s="18"/>
      <c r="H63" s="18"/>
      <c r="I63" s="18"/>
      <c r="J63" s="18"/>
      <c r="K63" s="18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23" customFormat="1" ht="18.75" customHeight="1" hidden="1">
      <c r="A64" s="16"/>
      <c r="B64" s="17" t="s">
        <v>36</v>
      </c>
      <c r="C64" s="16" t="s">
        <v>17</v>
      </c>
      <c r="D64" s="18" t="e">
        <f>D61/D63*100</f>
        <v>#DIV/0!</v>
      </c>
      <c r="E64" s="18"/>
      <c r="F64" s="18"/>
      <c r="G64" s="18"/>
      <c r="H64" s="18"/>
      <c r="I64" s="18"/>
      <c r="J64" s="18"/>
      <c r="K64" s="1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21" customFormat="1" ht="18.75" customHeight="1">
      <c r="A65" s="14" t="s">
        <v>13</v>
      </c>
      <c r="B65" s="15" t="s">
        <v>32</v>
      </c>
      <c r="C65" s="14" t="s">
        <v>12</v>
      </c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3" customFormat="1" ht="18.75" customHeight="1">
      <c r="A66" s="16"/>
      <c r="B66" s="17" t="s">
        <v>27</v>
      </c>
      <c r="C66" s="16" t="s">
        <v>12</v>
      </c>
      <c r="D66" s="18">
        <f>SUM(E66:K66)</f>
        <v>2955690</v>
      </c>
      <c r="E66" s="18">
        <v>197910</v>
      </c>
      <c r="F66" s="18">
        <v>491870</v>
      </c>
      <c r="G66" s="18">
        <v>833720</v>
      </c>
      <c r="H66" s="18">
        <v>376230</v>
      </c>
      <c r="I66" s="18">
        <v>943450</v>
      </c>
      <c r="J66" s="18">
        <v>67220</v>
      </c>
      <c r="K66" s="18">
        <v>45290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34" customFormat="1" ht="20.25" customHeight="1">
      <c r="A67" s="30"/>
      <c r="B67" s="31" t="s">
        <v>24</v>
      </c>
      <c r="C67" s="30" t="s">
        <v>12</v>
      </c>
      <c r="D67" s="32">
        <f>SUM(E67:K67)</f>
        <v>1372878</v>
      </c>
      <c r="E67" s="32">
        <v>140294</v>
      </c>
      <c r="F67" s="32">
        <f>F61</f>
        <v>100330</v>
      </c>
      <c r="G67" s="32">
        <v>180414</v>
      </c>
      <c r="H67" s="32">
        <v>342500</v>
      </c>
      <c r="I67" s="32">
        <f>I61</f>
        <v>596730</v>
      </c>
      <c r="J67" s="32">
        <v>9490</v>
      </c>
      <c r="K67" s="32">
        <f>K61</f>
        <v>3120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3" customFormat="1" ht="0.75" customHeight="1">
      <c r="A68" s="16"/>
      <c r="B68" s="17" t="s">
        <v>25</v>
      </c>
      <c r="C68" s="16" t="s">
        <v>17</v>
      </c>
      <c r="D68" s="18">
        <f>D67/D66*100</f>
        <v>46.448646508936996</v>
      </c>
      <c r="E68" s="18">
        <f aca="true" t="shared" si="17" ref="E68:K68">E67/E66*100</f>
        <v>70.8877772724976</v>
      </c>
      <c r="F68" s="18">
        <f t="shared" si="17"/>
        <v>20.397666049972553</v>
      </c>
      <c r="G68" s="18">
        <f t="shared" si="17"/>
        <v>21.63963920740776</v>
      </c>
      <c r="H68" s="18">
        <f>H67/H66*100</f>
        <v>91.03473938814022</v>
      </c>
      <c r="I68" s="18">
        <f t="shared" si="17"/>
        <v>63.24977476283852</v>
      </c>
      <c r="J68" s="18">
        <f t="shared" si="17"/>
        <v>14.117822076762868</v>
      </c>
      <c r="K68" s="28">
        <f t="shared" si="17"/>
        <v>6.888937955398543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23" customFormat="1" ht="18.75" customHeight="1">
      <c r="A69" s="16"/>
      <c r="B69" s="17" t="s">
        <v>35</v>
      </c>
      <c r="C69" s="16" t="s">
        <v>17</v>
      </c>
      <c r="D69" s="18">
        <f>SUM(E69:K69)</f>
        <v>1982210</v>
      </c>
      <c r="E69" s="36">
        <v>130974</v>
      </c>
      <c r="F69" s="36">
        <v>204850</v>
      </c>
      <c r="G69" s="36">
        <v>618816</v>
      </c>
      <c r="H69" s="36">
        <f>247408+35400</f>
        <v>282808</v>
      </c>
      <c r="I69" s="36">
        <v>704082</v>
      </c>
      <c r="J69" s="36">
        <v>27060</v>
      </c>
      <c r="K69" s="36">
        <v>13620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3" customFormat="1" ht="18.75" customHeight="1">
      <c r="A70" s="16"/>
      <c r="B70" s="17" t="s">
        <v>36</v>
      </c>
      <c r="C70" s="16" t="s">
        <v>17</v>
      </c>
      <c r="D70" s="18">
        <f>D67/D69*100</f>
        <v>69.25996741011295</v>
      </c>
      <c r="E70" s="18">
        <f aca="true" t="shared" si="18" ref="E70:K70">E67/E69*100</f>
        <v>107.115916136027</v>
      </c>
      <c r="F70" s="18">
        <f t="shared" si="18"/>
        <v>48.97730046375396</v>
      </c>
      <c r="G70" s="18">
        <f t="shared" si="18"/>
        <v>29.15470834626125</v>
      </c>
      <c r="H70" s="18">
        <f>H67/H69*100</f>
        <v>121.10689938049843</v>
      </c>
      <c r="I70" s="18">
        <f t="shared" si="18"/>
        <v>84.75291230282836</v>
      </c>
      <c r="J70" s="18">
        <f t="shared" si="18"/>
        <v>35.07021433850702</v>
      </c>
      <c r="K70" s="18">
        <f t="shared" si="18"/>
        <v>22.90748898678414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1" customFormat="1" ht="18.75" customHeight="1">
      <c r="A71" s="14" t="s">
        <v>14</v>
      </c>
      <c r="B71" s="15" t="s">
        <v>33</v>
      </c>
      <c r="C71" s="14"/>
      <c r="D71" s="19"/>
      <c r="E71" s="41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3" customFormat="1" ht="18.75" customHeight="1">
      <c r="A72" s="16"/>
      <c r="B72" s="17" t="s">
        <v>27</v>
      </c>
      <c r="C72" s="16" t="s">
        <v>12</v>
      </c>
      <c r="D72" s="18">
        <f>SUM(E72:K72)</f>
        <v>149440</v>
      </c>
      <c r="E72" s="18">
        <v>14520</v>
      </c>
      <c r="F72" s="18">
        <v>11460</v>
      </c>
      <c r="G72" s="18">
        <v>48610</v>
      </c>
      <c r="H72" s="18">
        <v>42640</v>
      </c>
      <c r="I72" s="18">
        <v>14590</v>
      </c>
      <c r="J72" s="18">
        <v>11950</v>
      </c>
      <c r="K72" s="18">
        <v>5670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34" customFormat="1" ht="18.75" customHeight="1">
      <c r="A73" s="30"/>
      <c r="B73" s="31" t="s">
        <v>24</v>
      </c>
      <c r="C73" s="30" t="s">
        <v>12</v>
      </c>
      <c r="D73" s="32">
        <f>SUM(E73:K73)</f>
        <v>14229</v>
      </c>
      <c r="E73" s="32">
        <v>11229</v>
      </c>
      <c r="F73" s="32"/>
      <c r="G73" s="32"/>
      <c r="H73" s="32">
        <v>3000</v>
      </c>
      <c r="I73" s="32"/>
      <c r="J73" s="32"/>
      <c r="K73" s="3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3" customFormat="1" ht="18.75" customHeight="1" hidden="1">
      <c r="A74" s="16"/>
      <c r="B74" s="17" t="s">
        <v>25</v>
      </c>
      <c r="C74" s="16" t="s">
        <v>17</v>
      </c>
      <c r="D74" s="18">
        <v>7.9</v>
      </c>
      <c r="E74" s="18">
        <v>47.5</v>
      </c>
      <c r="F74" s="18" t="s">
        <v>31</v>
      </c>
      <c r="G74" s="18" t="s">
        <v>31</v>
      </c>
      <c r="H74" s="18" t="s">
        <v>31</v>
      </c>
      <c r="I74" s="18" t="s">
        <v>31</v>
      </c>
      <c r="J74" s="18" t="s">
        <v>31</v>
      </c>
      <c r="K74" s="18">
        <v>0.5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23" customFormat="1" ht="18.75" customHeight="1" hidden="1">
      <c r="A75" s="16"/>
      <c r="B75" s="17" t="s">
        <v>35</v>
      </c>
      <c r="C75" s="16" t="s">
        <v>17</v>
      </c>
      <c r="D75" s="18"/>
      <c r="E75" s="18"/>
      <c r="F75" s="18"/>
      <c r="G75" s="18"/>
      <c r="H75" s="18"/>
      <c r="I75" s="18"/>
      <c r="J75" s="18"/>
      <c r="K75" s="18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23" customFormat="1" ht="18.75" customHeight="1" hidden="1">
      <c r="A76" s="16"/>
      <c r="B76" s="17" t="s">
        <v>36</v>
      </c>
      <c r="C76" s="16" t="s">
        <v>17</v>
      </c>
      <c r="D76" s="18"/>
      <c r="E76" s="18"/>
      <c r="F76" s="18"/>
      <c r="G76" s="18"/>
      <c r="H76" s="18"/>
      <c r="I76" s="18"/>
      <c r="J76" s="18"/>
      <c r="K76" s="18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5" customFormat="1" ht="18.75" customHeight="1">
      <c r="A77" s="9">
        <v>6</v>
      </c>
      <c r="B77" s="10" t="s">
        <v>23</v>
      </c>
      <c r="C77" s="9" t="s">
        <v>26</v>
      </c>
      <c r="D77" s="11">
        <f>D79</f>
        <v>14785</v>
      </c>
      <c r="E77" s="11">
        <f aca="true" t="shared" si="19" ref="E77:K77">E79</f>
        <v>2415</v>
      </c>
      <c r="F77" s="11">
        <f t="shared" si="19"/>
        <v>8640</v>
      </c>
      <c r="G77" s="11">
        <f t="shared" si="19"/>
        <v>303</v>
      </c>
      <c r="H77" s="11">
        <f t="shared" si="19"/>
        <v>1912</v>
      </c>
      <c r="I77" s="11">
        <f t="shared" si="19"/>
        <v>943</v>
      </c>
      <c r="J77" s="11">
        <f t="shared" si="19"/>
        <v>155</v>
      </c>
      <c r="K77" s="11">
        <f t="shared" si="19"/>
        <v>417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3" customFormat="1" ht="18.75" customHeight="1">
      <c r="A78" s="16"/>
      <c r="B78" s="17" t="s">
        <v>27</v>
      </c>
      <c r="C78" s="16" t="s">
        <v>12</v>
      </c>
      <c r="D78" s="18">
        <f>SUM(E78:K78)</f>
        <v>90960</v>
      </c>
      <c r="E78" s="18">
        <v>6190</v>
      </c>
      <c r="F78" s="18">
        <v>22630</v>
      </c>
      <c r="G78" s="18">
        <v>28040</v>
      </c>
      <c r="H78" s="18">
        <v>21610</v>
      </c>
      <c r="I78" s="18">
        <v>8710</v>
      </c>
      <c r="J78" s="18">
        <v>1630</v>
      </c>
      <c r="K78" s="18">
        <v>2150</v>
      </c>
      <c r="L78" s="22"/>
      <c r="M78" s="22" t="s"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34" customFormat="1" ht="17.25" customHeight="1">
      <c r="A79" s="30"/>
      <c r="B79" s="31" t="s">
        <v>24</v>
      </c>
      <c r="C79" s="30" t="s">
        <v>12</v>
      </c>
      <c r="D79" s="32">
        <f>SUM(E79:K79)</f>
        <v>14785</v>
      </c>
      <c r="E79" s="32">
        <v>2415</v>
      </c>
      <c r="F79" s="32">
        <v>8640</v>
      </c>
      <c r="G79" s="32">
        <v>303</v>
      </c>
      <c r="H79" s="32">
        <v>1912</v>
      </c>
      <c r="I79" s="32">
        <v>943</v>
      </c>
      <c r="J79" s="32">
        <f>138+17</f>
        <v>155</v>
      </c>
      <c r="K79" s="32">
        <v>417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3" customFormat="1" ht="18.75" customHeight="1" hidden="1">
      <c r="A80" s="16"/>
      <c r="B80" s="17" t="s">
        <v>25</v>
      </c>
      <c r="C80" s="16" t="s">
        <v>17</v>
      </c>
      <c r="D80" s="18">
        <f>D79/D78*100</f>
        <v>16.254397537379067</v>
      </c>
      <c r="E80" s="11">
        <f aca="true" t="shared" si="20" ref="E80:K80">E79/E78*100</f>
        <v>39.01453957996769</v>
      </c>
      <c r="F80" s="18">
        <f t="shared" si="20"/>
        <v>38.17940786566504</v>
      </c>
      <c r="G80" s="18">
        <f t="shared" si="20"/>
        <v>1.0805991440798859</v>
      </c>
      <c r="H80" s="18">
        <f t="shared" si="20"/>
        <v>8.847755668671912</v>
      </c>
      <c r="I80" s="18">
        <f t="shared" si="20"/>
        <v>10.826636050516647</v>
      </c>
      <c r="J80" s="18">
        <f t="shared" si="20"/>
        <v>9.509202453987731</v>
      </c>
      <c r="K80" s="28">
        <f t="shared" si="20"/>
        <v>19.395348837209305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3" customFormat="1" ht="18.75" customHeight="1" hidden="1">
      <c r="A81" s="16"/>
      <c r="B81" s="17" t="s">
        <v>35</v>
      </c>
      <c r="C81" s="16" t="s">
        <v>17</v>
      </c>
      <c r="D81" s="18">
        <f>SUM(E81:K81)</f>
        <v>26405</v>
      </c>
      <c r="E81" s="36">
        <v>5360</v>
      </c>
      <c r="F81" s="36">
        <v>11160</v>
      </c>
      <c r="G81" s="36">
        <v>2109</v>
      </c>
      <c r="H81" s="36">
        <v>2867</v>
      </c>
      <c r="I81" s="36">
        <v>3385</v>
      </c>
      <c r="J81" s="36">
        <v>900</v>
      </c>
      <c r="K81" s="36">
        <v>624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3" customFormat="1" ht="18.75" customHeight="1" hidden="1">
      <c r="A82" s="16"/>
      <c r="B82" s="17" t="s">
        <v>36</v>
      </c>
      <c r="C82" s="16" t="s">
        <v>17</v>
      </c>
      <c r="D82" s="18">
        <f>D79/D81*100</f>
        <v>55.99318310925961</v>
      </c>
      <c r="E82" s="18">
        <f aca="true" t="shared" si="21" ref="E82:K82">E79/E81*100</f>
        <v>45.05597014925373</v>
      </c>
      <c r="F82" s="18">
        <f t="shared" si="21"/>
        <v>77.41935483870968</v>
      </c>
      <c r="G82" s="18">
        <f t="shared" si="21"/>
        <v>14.366998577524893</v>
      </c>
      <c r="H82" s="18">
        <f t="shared" si="21"/>
        <v>66.68991977677014</v>
      </c>
      <c r="I82" s="18">
        <f t="shared" si="21"/>
        <v>27.858197932053173</v>
      </c>
      <c r="J82" s="18">
        <f t="shared" si="21"/>
        <v>17.22222222222222</v>
      </c>
      <c r="K82" s="18">
        <f t="shared" si="21"/>
        <v>66.82692307692307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18.7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.7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.7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.7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.7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.7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.7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.7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.7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.7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.7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.7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.7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.7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.7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.7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.7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.7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.7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.7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.7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.7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.7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.7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.7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.7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.7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.7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.7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.7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.7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.7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.7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.7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</sheetData>
  <sheetProtection/>
  <mergeCells count="9">
    <mergeCell ref="A1:K1"/>
    <mergeCell ref="A2:K2"/>
    <mergeCell ref="A3:K3"/>
    <mergeCell ref="J4:K4"/>
    <mergeCell ref="A5:A6"/>
    <mergeCell ref="B5:B6"/>
    <mergeCell ref="C5:C6"/>
    <mergeCell ref="D5:D6"/>
    <mergeCell ref="E5:K5"/>
  </mergeCells>
  <printOptions/>
  <pageMargins left="0.7086614173228347" right="0.15748031496062992" top="0.31496062992125984" bottom="0.5118110236220472" header="0.31496062992125984" footer="0.15748031496062992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1">
      <selection activeCell="A1" sqref="A1:IV16384"/>
    </sheetView>
  </sheetViews>
  <sheetFormatPr defaultColWidth="8.66015625" defaultRowHeight="18"/>
  <cols>
    <col min="1" max="1" width="4" style="2" customWidth="1"/>
    <col min="2" max="2" width="22.08203125" style="2" customWidth="1"/>
    <col min="3" max="3" width="8.66015625" style="8" customWidth="1"/>
    <col min="4" max="4" width="9.5" style="2" bestFit="1" customWidth="1"/>
    <col min="5" max="5" width="9" style="2" bestFit="1" customWidth="1"/>
    <col min="6" max="6" width="8.91015625" style="2" customWidth="1"/>
    <col min="7" max="7" width="9" style="2" bestFit="1" customWidth="1"/>
    <col min="8" max="8" width="9.16015625" style="2" customWidth="1"/>
    <col min="9" max="9" width="9.83203125" style="2" customWidth="1"/>
    <col min="10" max="10" width="8.58203125" style="55" customWidth="1"/>
    <col min="11" max="11" width="9" style="55" bestFit="1" customWidth="1"/>
    <col min="12" max="12" width="8.91015625" style="2" bestFit="1" customWidth="1"/>
    <col min="13" max="16384" width="8.83203125" style="2" customWidth="1"/>
  </cols>
  <sheetData>
    <row r="1" spans="1:31" s="43" customFormat="1" ht="1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4" customFormat="1" ht="18.75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8.75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46" customFormat="1" ht="18.75">
      <c r="A4" s="44"/>
      <c r="B4" s="44"/>
      <c r="C4" s="45"/>
      <c r="D4" s="44"/>
      <c r="E4" s="44"/>
      <c r="F4" s="44"/>
      <c r="G4" s="44"/>
      <c r="H4" s="44"/>
      <c r="I4" s="44"/>
      <c r="J4" s="88" t="s">
        <v>37</v>
      </c>
      <c r="K4" s="88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6" customFormat="1" ht="24" customHeight="1">
      <c r="A5" s="82" t="s">
        <v>0</v>
      </c>
      <c r="B5" s="82" t="s">
        <v>1</v>
      </c>
      <c r="C5" s="82" t="s">
        <v>2</v>
      </c>
      <c r="D5" s="82" t="s">
        <v>3</v>
      </c>
      <c r="E5" s="84" t="s">
        <v>4</v>
      </c>
      <c r="F5" s="85"/>
      <c r="G5" s="85"/>
      <c r="H5" s="85"/>
      <c r="I5" s="85"/>
      <c r="J5" s="85"/>
      <c r="K5" s="8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2.5" customHeight="1">
      <c r="A6" s="83"/>
      <c r="B6" s="83"/>
      <c r="C6" s="83"/>
      <c r="D6" s="83"/>
      <c r="E6" s="9" t="s">
        <v>5</v>
      </c>
      <c r="F6" s="9" t="s">
        <v>6</v>
      </c>
      <c r="G6" s="9" t="s">
        <v>29</v>
      </c>
      <c r="H6" s="9" t="s">
        <v>7</v>
      </c>
      <c r="I6" s="9" t="s">
        <v>8</v>
      </c>
      <c r="J6" s="47" t="s">
        <v>9</v>
      </c>
      <c r="K6" s="47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3" customFormat="1" ht="18.75" customHeight="1">
      <c r="A7" s="9">
        <v>1</v>
      </c>
      <c r="B7" s="10" t="s">
        <v>15</v>
      </c>
      <c r="C7" s="9" t="s">
        <v>26</v>
      </c>
      <c r="D7" s="11">
        <f>D10+D16</f>
        <v>20246</v>
      </c>
      <c r="E7" s="11">
        <f aca="true" t="shared" si="0" ref="E7:J7">E10+E16</f>
        <v>242</v>
      </c>
      <c r="F7" s="11">
        <f t="shared" si="0"/>
        <v>369</v>
      </c>
      <c r="G7" s="11">
        <f t="shared" si="0"/>
        <v>1235</v>
      </c>
      <c r="H7" s="11">
        <f t="shared" si="0"/>
        <v>1772</v>
      </c>
      <c r="I7" s="11">
        <f t="shared" si="0"/>
        <v>1200</v>
      </c>
      <c r="J7" s="48">
        <f t="shared" si="0"/>
        <v>8030</v>
      </c>
      <c r="K7" s="48">
        <f>K10+K16</f>
        <v>7398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1" customFormat="1" ht="18.75" customHeight="1">
      <c r="A8" s="14" t="s">
        <v>11</v>
      </c>
      <c r="B8" s="15" t="s">
        <v>16</v>
      </c>
      <c r="C8" s="14"/>
      <c r="D8" s="19"/>
      <c r="E8" s="19"/>
      <c r="F8" s="19"/>
      <c r="G8" s="19"/>
      <c r="H8" s="19"/>
      <c r="I8" s="19"/>
      <c r="J8" s="49"/>
      <c r="K8" s="4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3" customFormat="1" ht="18.75" customHeight="1">
      <c r="A9" s="16"/>
      <c r="B9" s="17" t="s">
        <v>27</v>
      </c>
      <c r="C9" s="16" t="s">
        <v>12</v>
      </c>
      <c r="D9" s="18">
        <f>SUM(E9:K9)</f>
        <v>75550</v>
      </c>
      <c r="E9" s="18">
        <v>1570</v>
      </c>
      <c r="F9" s="18">
        <v>12000</v>
      </c>
      <c r="G9" s="18">
        <v>14250</v>
      </c>
      <c r="H9" s="18">
        <v>12040</v>
      </c>
      <c r="I9" s="18">
        <v>20120</v>
      </c>
      <c r="J9" s="50">
        <v>9140</v>
      </c>
      <c r="K9" s="50">
        <v>6430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34" customFormat="1" ht="18.75" customHeight="1">
      <c r="A10" s="30"/>
      <c r="B10" s="31" t="s">
        <v>24</v>
      </c>
      <c r="C10" s="30" t="s">
        <v>12</v>
      </c>
      <c r="D10" s="32">
        <f>SUM(E10:K10)</f>
        <v>11488</v>
      </c>
      <c r="E10" s="32">
        <v>232</v>
      </c>
      <c r="F10" s="32">
        <v>352</v>
      </c>
      <c r="G10" s="32">
        <v>1235</v>
      </c>
      <c r="H10" s="32">
        <v>1042</v>
      </c>
      <c r="I10" s="32">
        <v>600</v>
      </c>
      <c r="J10" s="51">
        <v>4328</v>
      </c>
      <c r="K10" s="51">
        <v>3699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3" customFormat="1" ht="18.75" customHeight="1" hidden="1">
      <c r="A11" s="16"/>
      <c r="B11" s="17" t="s">
        <v>25</v>
      </c>
      <c r="C11" s="16" t="s">
        <v>17</v>
      </c>
      <c r="D11" s="18">
        <f>D10/D9*100</f>
        <v>15.205823957643943</v>
      </c>
      <c r="E11" s="18"/>
      <c r="F11" s="18"/>
      <c r="G11" s="18"/>
      <c r="H11" s="18"/>
      <c r="I11" s="11"/>
      <c r="J11" s="48"/>
      <c r="K11" s="5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18.75" customHeight="1" hidden="1">
      <c r="A12" s="16"/>
      <c r="B12" s="17" t="s">
        <v>35</v>
      </c>
      <c r="C12" s="16" t="s">
        <v>12</v>
      </c>
      <c r="D12" s="18">
        <f>SUM(E12:K12)</f>
        <v>0</v>
      </c>
      <c r="E12" s="18"/>
      <c r="F12" s="18"/>
      <c r="G12" s="18"/>
      <c r="H12" s="18"/>
      <c r="I12" s="18"/>
      <c r="J12" s="50"/>
      <c r="K12" s="5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0.75" customHeight="1" hidden="1">
      <c r="A13" s="16"/>
      <c r="B13" s="17" t="s">
        <v>39</v>
      </c>
      <c r="C13" s="16" t="s">
        <v>17</v>
      </c>
      <c r="D13" s="18" t="e">
        <f>D10/D12*100</f>
        <v>#DIV/0!</v>
      </c>
      <c r="E13" s="18"/>
      <c r="F13" s="18"/>
      <c r="G13" s="18"/>
      <c r="H13" s="18"/>
      <c r="I13" s="18"/>
      <c r="J13" s="50"/>
      <c r="K13" s="50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1" customFormat="1" ht="18.75" customHeight="1">
      <c r="A14" s="14" t="s">
        <v>13</v>
      </c>
      <c r="B14" s="15" t="s">
        <v>18</v>
      </c>
      <c r="C14" s="14" t="s">
        <v>34</v>
      </c>
      <c r="D14" s="19"/>
      <c r="E14" s="19"/>
      <c r="F14" s="19"/>
      <c r="G14" s="19"/>
      <c r="H14" s="19"/>
      <c r="I14" s="19"/>
      <c r="J14" s="49"/>
      <c r="K14" s="4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3" customFormat="1" ht="18.75" customHeight="1">
      <c r="A15" s="16"/>
      <c r="B15" s="17" t="s">
        <v>27</v>
      </c>
      <c r="C15" s="16" t="s">
        <v>12</v>
      </c>
      <c r="D15" s="18">
        <f>SUM(E15:K15)</f>
        <v>75550</v>
      </c>
      <c r="E15" s="18">
        <v>1570</v>
      </c>
      <c r="F15" s="18">
        <v>12000</v>
      </c>
      <c r="G15" s="18">
        <v>14250</v>
      </c>
      <c r="H15" s="18">
        <v>12040</v>
      </c>
      <c r="I15" s="18">
        <v>20120</v>
      </c>
      <c r="J15" s="50">
        <v>9140</v>
      </c>
      <c r="K15" s="50">
        <v>6430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4" customFormat="1" ht="18.75" customHeight="1">
      <c r="A16" s="30"/>
      <c r="B16" s="31" t="s">
        <v>24</v>
      </c>
      <c r="C16" s="30" t="s">
        <v>12</v>
      </c>
      <c r="D16" s="32">
        <f>SUM(E16:K16)</f>
        <v>8758</v>
      </c>
      <c r="E16" s="32">
        <v>10</v>
      </c>
      <c r="F16" s="32">
        <v>17</v>
      </c>
      <c r="G16" s="32"/>
      <c r="H16" s="32">
        <v>730</v>
      </c>
      <c r="I16" s="32">
        <v>600</v>
      </c>
      <c r="J16" s="51">
        <v>3702</v>
      </c>
      <c r="K16" s="51">
        <v>3699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3" customFormat="1" ht="0.75" customHeight="1">
      <c r="A17" s="16"/>
      <c r="B17" s="17" t="s">
        <v>25</v>
      </c>
      <c r="C17" s="16" t="s">
        <v>17</v>
      </c>
      <c r="D17" s="18">
        <f>D16/D15*100</f>
        <v>11.592322964923891</v>
      </c>
      <c r="E17" s="11">
        <f aca="true" t="shared" si="1" ref="E17:K17">E16/E15*100</f>
        <v>0.6369426751592357</v>
      </c>
      <c r="F17" s="18">
        <f t="shared" si="1"/>
        <v>0.14166666666666666</v>
      </c>
      <c r="G17" s="18">
        <f t="shared" si="1"/>
        <v>0</v>
      </c>
      <c r="H17" s="18">
        <f t="shared" si="1"/>
        <v>6.06312292358804</v>
      </c>
      <c r="I17" s="11">
        <f t="shared" si="1"/>
        <v>2.982107355864811</v>
      </c>
      <c r="J17" s="48">
        <f t="shared" si="1"/>
        <v>40.50328227571116</v>
      </c>
      <c r="K17" s="52">
        <f t="shared" si="1"/>
        <v>57.527216174183515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3" customFormat="1" ht="18.75" customHeight="1" hidden="1">
      <c r="A18" s="16"/>
      <c r="B18" s="17" t="s">
        <v>35</v>
      </c>
      <c r="C18" s="16" t="s">
        <v>12</v>
      </c>
      <c r="D18" s="18">
        <f>SUM(E18:K18)</f>
        <v>69711</v>
      </c>
      <c r="E18" s="18">
        <v>967</v>
      </c>
      <c r="F18" s="18">
        <v>12122</v>
      </c>
      <c r="G18" s="18">
        <v>9383</v>
      </c>
      <c r="H18" s="18">
        <v>11733</v>
      </c>
      <c r="I18" s="18">
        <v>18388</v>
      </c>
      <c r="J18" s="50">
        <v>10438</v>
      </c>
      <c r="K18" s="50">
        <v>6680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3" customFormat="1" ht="18.75" customHeight="1" hidden="1">
      <c r="A19" s="16"/>
      <c r="B19" s="17" t="s">
        <v>36</v>
      </c>
      <c r="C19" s="16" t="s">
        <v>17</v>
      </c>
      <c r="D19" s="18">
        <f>D16/D18*100</f>
        <v>12.56329704063921</v>
      </c>
      <c r="E19" s="18">
        <f aca="true" t="shared" si="2" ref="E19:K19">E16/E18*100</f>
        <v>1.0341261633919339</v>
      </c>
      <c r="F19" s="18">
        <f t="shared" si="2"/>
        <v>0.14024088434251772</v>
      </c>
      <c r="G19" s="18">
        <f t="shared" si="2"/>
        <v>0</v>
      </c>
      <c r="H19" s="18">
        <f t="shared" si="2"/>
        <v>6.221767663854086</v>
      </c>
      <c r="I19" s="18">
        <f t="shared" si="2"/>
        <v>3.2629976071350884</v>
      </c>
      <c r="J19" s="50">
        <f t="shared" si="2"/>
        <v>35.46656447595325</v>
      </c>
      <c r="K19" s="50">
        <f t="shared" si="2"/>
        <v>55.374251497005986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5" customFormat="1" ht="18.75" customHeight="1">
      <c r="A20" s="9">
        <v>2</v>
      </c>
      <c r="B20" s="10" t="s">
        <v>19</v>
      </c>
      <c r="C20" s="9" t="s">
        <v>26</v>
      </c>
      <c r="D20" s="11">
        <f>D23+D29</f>
        <v>4336</v>
      </c>
      <c r="E20" s="11">
        <f aca="true" t="shared" si="3" ref="E20:K20">E23+E29</f>
        <v>167</v>
      </c>
      <c r="F20" s="11">
        <f t="shared" si="3"/>
        <v>160</v>
      </c>
      <c r="G20" s="11">
        <f t="shared" si="3"/>
        <v>787</v>
      </c>
      <c r="H20" s="11">
        <f t="shared" si="3"/>
        <v>354</v>
      </c>
      <c r="I20" s="11">
        <f t="shared" si="3"/>
        <v>0</v>
      </c>
      <c r="J20" s="48">
        <f t="shared" si="3"/>
        <v>1306</v>
      </c>
      <c r="K20" s="48">
        <f t="shared" si="3"/>
        <v>1562</v>
      </c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1" customFormat="1" ht="18.75" customHeight="1">
      <c r="A21" s="14" t="s">
        <v>11</v>
      </c>
      <c r="B21" s="15" t="s">
        <v>16</v>
      </c>
      <c r="C21" s="14"/>
      <c r="D21" s="18"/>
      <c r="E21" s="27"/>
      <c r="F21" s="19"/>
      <c r="G21" s="19"/>
      <c r="H21" s="19"/>
      <c r="I21" s="19"/>
      <c r="J21" s="49"/>
      <c r="K21" s="4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3" customFormat="1" ht="18.75" customHeight="1">
      <c r="A22" s="16"/>
      <c r="B22" s="17" t="s">
        <v>27</v>
      </c>
      <c r="C22" s="16" t="s">
        <v>12</v>
      </c>
      <c r="D22" s="18">
        <f>SUM(E22:K22)</f>
        <v>23580</v>
      </c>
      <c r="E22" s="18">
        <v>1020</v>
      </c>
      <c r="F22" s="18">
        <v>5050</v>
      </c>
      <c r="G22" s="18">
        <v>9120</v>
      </c>
      <c r="H22" s="18">
        <v>3000</v>
      </c>
      <c r="I22" s="18">
        <v>1440</v>
      </c>
      <c r="J22" s="50">
        <v>2480</v>
      </c>
      <c r="K22" s="50">
        <v>1470</v>
      </c>
      <c r="L22" s="22" t="s">
        <v>30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34" customFormat="1" ht="18.75" customHeight="1">
      <c r="A23" s="30"/>
      <c r="B23" s="31" t="s">
        <v>24</v>
      </c>
      <c r="C23" s="30" t="s">
        <v>12</v>
      </c>
      <c r="D23" s="32">
        <f>SUM(E23:K23)</f>
        <v>2835</v>
      </c>
      <c r="E23" s="32">
        <v>157</v>
      </c>
      <c r="F23" s="32">
        <v>150</v>
      </c>
      <c r="G23" s="32">
        <v>787</v>
      </c>
      <c r="H23" s="32">
        <v>330</v>
      </c>
      <c r="I23" s="32"/>
      <c r="J23" s="51">
        <v>630</v>
      </c>
      <c r="K23" s="51">
        <v>781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3" customFormat="1" ht="0.75" customHeight="1">
      <c r="A24" s="16"/>
      <c r="B24" s="17" t="s">
        <v>25</v>
      </c>
      <c r="C24" s="16" t="s">
        <v>17</v>
      </c>
      <c r="D24" s="18">
        <f>D23/D22*100</f>
        <v>12.022900763358779</v>
      </c>
      <c r="E24" s="18">
        <f aca="true" t="shared" si="4" ref="E24:K24">E23/E22*100</f>
        <v>15.392156862745098</v>
      </c>
      <c r="F24" s="18">
        <f t="shared" si="4"/>
        <v>2.9702970297029703</v>
      </c>
      <c r="G24" s="18">
        <f t="shared" si="4"/>
        <v>8.62938596491228</v>
      </c>
      <c r="H24" s="18">
        <f t="shared" si="4"/>
        <v>11</v>
      </c>
      <c r="I24" s="18">
        <f t="shared" si="4"/>
        <v>0</v>
      </c>
      <c r="J24" s="50">
        <f t="shared" si="4"/>
        <v>25.403225806451612</v>
      </c>
      <c r="K24" s="52">
        <f t="shared" si="4"/>
        <v>53.12925170068027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3" customFormat="1" ht="18.75" customHeight="1" hidden="1">
      <c r="A25" s="16"/>
      <c r="B25" s="17" t="s">
        <v>35</v>
      </c>
      <c r="C25" s="16" t="s">
        <v>12</v>
      </c>
      <c r="D25" s="18">
        <f>SUM(E25:K25)</f>
        <v>13522</v>
      </c>
      <c r="E25" s="18">
        <v>639</v>
      </c>
      <c r="F25" s="18">
        <v>6084</v>
      </c>
      <c r="G25" s="18">
        <v>2603</v>
      </c>
      <c r="H25" s="18">
        <v>1918</v>
      </c>
      <c r="I25" s="18">
        <v>101</v>
      </c>
      <c r="J25" s="50">
        <v>2046</v>
      </c>
      <c r="K25" s="50">
        <v>131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3" customFormat="1" ht="18.75" customHeight="1" hidden="1">
      <c r="A26" s="16"/>
      <c r="B26" s="17" t="s">
        <v>36</v>
      </c>
      <c r="C26" s="16" t="s">
        <v>17</v>
      </c>
      <c r="D26" s="18">
        <f>D23/D25*100</f>
        <v>20.965833456589262</v>
      </c>
      <c r="E26" s="18">
        <f aca="true" t="shared" si="5" ref="E26:K26">E23/E25*100</f>
        <v>24.56964006259781</v>
      </c>
      <c r="F26" s="18">
        <f t="shared" si="5"/>
        <v>2.465483234714004</v>
      </c>
      <c r="G26" s="18">
        <f t="shared" si="5"/>
        <v>30.234344986553975</v>
      </c>
      <c r="H26" s="18">
        <f t="shared" si="5"/>
        <v>17.205422314911367</v>
      </c>
      <c r="I26" s="18">
        <f t="shared" si="5"/>
        <v>0</v>
      </c>
      <c r="J26" s="50">
        <f t="shared" si="5"/>
        <v>30.791788856304986</v>
      </c>
      <c r="K26" s="50">
        <f t="shared" si="5"/>
        <v>596.1832061068702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1" customFormat="1" ht="18.75" customHeight="1">
      <c r="A27" s="14" t="s">
        <v>13</v>
      </c>
      <c r="B27" s="15" t="s">
        <v>18</v>
      </c>
      <c r="C27" s="14" t="s">
        <v>26</v>
      </c>
      <c r="D27" s="19"/>
      <c r="E27" s="19"/>
      <c r="F27" s="19"/>
      <c r="G27" s="19"/>
      <c r="H27" s="19"/>
      <c r="I27" s="19"/>
      <c r="J27" s="49"/>
      <c r="K27" s="4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3" customFormat="1" ht="18.75" customHeight="1">
      <c r="A28" s="16"/>
      <c r="B28" s="17" t="s">
        <v>27</v>
      </c>
      <c r="C28" s="16" t="s">
        <v>12</v>
      </c>
      <c r="D28" s="18">
        <f>SUM(E28:K28)</f>
        <v>23580</v>
      </c>
      <c r="E28" s="18">
        <f>E22</f>
        <v>1020</v>
      </c>
      <c r="F28" s="18">
        <f aca="true" t="shared" si="6" ref="F28:K28">F22</f>
        <v>5050</v>
      </c>
      <c r="G28" s="18">
        <f t="shared" si="6"/>
        <v>9120</v>
      </c>
      <c r="H28" s="18">
        <f t="shared" si="6"/>
        <v>3000</v>
      </c>
      <c r="I28" s="18">
        <f t="shared" si="6"/>
        <v>1440</v>
      </c>
      <c r="J28" s="50">
        <f t="shared" si="6"/>
        <v>2480</v>
      </c>
      <c r="K28" s="50">
        <f t="shared" si="6"/>
        <v>1470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34" customFormat="1" ht="18.75" customHeight="1">
      <c r="A29" s="30"/>
      <c r="B29" s="31" t="s">
        <v>24</v>
      </c>
      <c r="C29" s="30" t="s">
        <v>12</v>
      </c>
      <c r="D29" s="32">
        <f>SUM(E29:K29)</f>
        <v>1501</v>
      </c>
      <c r="E29" s="32">
        <v>10</v>
      </c>
      <c r="F29" s="32">
        <v>10</v>
      </c>
      <c r="G29" s="32"/>
      <c r="H29" s="32">
        <v>24</v>
      </c>
      <c r="I29" s="32"/>
      <c r="J29" s="51">
        <v>676</v>
      </c>
      <c r="K29" s="51">
        <v>781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3" customFormat="1" ht="18.75" customHeight="1" hidden="1">
      <c r="A30" s="16"/>
      <c r="B30" s="17" t="s">
        <v>25</v>
      </c>
      <c r="C30" s="16" t="s">
        <v>17</v>
      </c>
      <c r="D30" s="18">
        <f>D29/D28*100</f>
        <v>6.365564037319762</v>
      </c>
      <c r="E30" s="11"/>
      <c r="F30" s="11"/>
      <c r="G30" s="18"/>
      <c r="H30" s="18"/>
      <c r="I30" s="18"/>
      <c r="J30" s="48"/>
      <c r="K30" s="5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3" customFormat="1" ht="18.75" customHeight="1" hidden="1">
      <c r="A31" s="16"/>
      <c r="B31" s="17" t="s">
        <v>35</v>
      </c>
      <c r="C31" s="16" t="s">
        <v>12</v>
      </c>
      <c r="D31" s="18">
        <f>SUM(E31:K31)</f>
        <v>0</v>
      </c>
      <c r="E31" s="18"/>
      <c r="F31" s="18"/>
      <c r="G31" s="18"/>
      <c r="H31" s="18"/>
      <c r="I31" s="18"/>
      <c r="J31" s="50"/>
      <c r="K31" s="50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3" customFormat="1" ht="18.75" customHeight="1" hidden="1">
      <c r="A32" s="16"/>
      <c r="B32" s="17" t="s">
        <v>36</v>
      </c>
      <c r="C32" s="16" t="s">
        <v>17</v>
      </c>
      <c r="D32" s="18" t="e">
        <f>D29/D31*100</f>
        <v>#DIV/0!</v>
      </c>
      <c r="E32" s="18"/>
      <c r="F32" s="18"/>
      <c r="G32" s="18"/>
      <c r="H32" s="18"/>
      <c r="I32" s="18"/>
      <c r="J32" s="50"/>
      <c r="K32" s="50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5" customFormat="1" ht="18.75" customHeight="1">
      <c r="A33" s="9">
        <v>3</v>
      </c>
      <c r="B33" s="10" t="s">
        <v>28</v>
      </c>
      <c r="C33" s="9" t="s">
        <v>26</v>
      </c>
      <c r="D33" s="11">
        <f>D35</f>
        <v>137</v>
      </c>
      <c r="E33" s="11">
        <f aca="true" t="shared" si="7" ref="E33:K33">E35</f>
        <v>0</v>
      </c>
      <c r="F33" s="11">
        <f t="shared" si="7"/>
        <v>0</v>
      </c>
      <c r="G33" s="11">
        <f t="shared" si="7"/>
        <v>62</v>
      </c>
      <c r="H33" s="11">
        <f t="shared" si="7"/>
        <v>75</v>
      </c>
      <c r="I33" s="11">
        <f t="shared" si="7"/>
        <v>0</v>
      </c>
      <c r="J33" s="48">
        <f t="shared" si="7"/>
        <v>0</v>
      </c>
      <c r="K33" s="48">
        <f t="shared" si="7"/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3" customFormat="1" ht="18.75" customHeight="1">
      <c r="A34" s="16"/>
      <c r="B34" s="17" t="s">
        <v>27</v>
      </c>
      <c r="C34" s="16" t="s">
        <v>12</v>
      </c>
      <c r="D34" s="18">
        <f>SUM(E34:K34)</f>
        <v>33220</v>
      </c>
      <c r="E34" s="18">
        <v>1080</v>
      </c>
      <c r="F34" s="18">
        <v>4910</v>
      </c>
      <c r="G34" s="18">
        <v>7260</v>
      </c>
      <c r="H34" s="18">
        <v>9980</v>
      </c>
      <c r="I34" s="18">
        <v>5030</v>
      </c>
      <c r="J34" s="50">
        <v>2200</v>
      </c>
      <c r="K34" s="50">
        <v>2760</v>
      </c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34" customFormat="1" ht="18" customHeight="1">
      <c r="A35" s="30"/>
      <c r="B35" s="31" t="s">
        <v>24</v>
      </c>
      <c r="C35" s="30" t="s">
        <v>12</v>
      </c>
      <c r="D35" s="32">
        <f>SUM(E35:K35)</f>
        <v>137</v>
      </c>
      <c r="E35" s="32"/>
      <c r="F35" s="32"/>
      <c r="G35" s="32">
        <v>62</v>
      </c>
      <c r="H35" s="38">
        <v>75</v>
      </c>
      <c r="I35" s="32"/>
      <c r="J35" s="51"/>
      <c r="K35" s="51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3" customFormat="1" ht="18.75" customHeight="1" hidden="1">
      <c r="A36" s="16"/>
      <c r="B36" s="17" t="s">
        <v>25</v>
      </c>
      <c r="C36" s="16" t="s">
        <v>17</v>
      </c>
      <c r="D36" s="18">
        <f>D35/D34*100</f>
        <v>0.41240216736905483</v>
      </c>
      <c r="E36" s="18">
        <f aca="true" t="shared" si="8" ref="E36:K36">E35/E34*100</f>
        <v>0</v>
      </c>
      <c r="F36" s="18">
        <f t="shared" si="8"/>
        <v>0</v>
      </c>
      <c r="G36" s="18">
        <f t="shared" si="8"/>
        <v>0.8539944903581268</v>
      </c>
      <c r="H36" s="18">
        <f t="shared" si="8"/>
        <v>0.751503006012024</v>
      </c>
      <c r="I36" s="18">
        <f t="shared" si="8"/>
        <v>0</v>
      </c>
      <c r="J36" s="50">
        <f t="shared" si="8"/>
        <v>0</v>
      </c>
      <c r="K36" s="52">
        <f t="shared" si="8"/>
        <v>0</v>
      </c>
      <c r="L36" s="22"/>
      <c r="M36" s="22" t="s">
        <v>30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3" customFormat="1" ht="18.75" customHeight="1" hidden="1">
      <c r="A37" s="16"/>
      <c r="B37" s="17" t="s">
        <v>35</v>
      </c>
      <c r="C37" s="16" t="s">
        <v>17</v>
      </c>
      <c r="D37" s="18">
        <f>SUM(E37:K37)</f>
        <v>3644</v>
      </c>
      <c r="E37" s="18">
        <v>344</v>
      </c>
      <c r="F37" s="18">
        <v>0</v>
      </c>
      <c r="G37" s="18">
        <v>0</v>
      </c>
      <c r="H37" s="18">
        <v>2099</v>
      </c>
      <c r="I37" s="18">
        <v>197</v>
      </c>
      <c r="J37" s="50">
        <v>978</v>
      </c>
      <c r="K37" s="50">
        <v>26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3" customFormat="1" ht="18.75" customHeight="1" hidden="1">
      <c r="A38" s="16"/>
      <c r="B38" s="17" t="s">
        <v>36</v>
      </c>
      <c r="C38" s="16" t="s">
        <v>17</v>
      </c>
      <c r="D38" s="18">
        <f>D35/D37*100</f>
        <v>3.7596048298573</v>
      </c>
      <c r="E38" s="18">
        <f aca="true" t="shared" si="9" ref="E38:K38">E35/E37*100</f>
        <v>0</v>
      </c>
      <c r="F38" s="18"/>
      <c r="G38" s="18"/>
      <c r="H38" s="18">
        <f t="shared" si="9"/>
        <v>3.573130061934254</v>
      </c>
      <c r="I38" s="18">
        <f t="shared" si="9"/>
        <v>0</v>
      </c>
      <c r="J38" s="50">
        <f t="shared" si="9"/>
        <v>0</v>
      </c>
      <c r="K38" s="50">
        <f t="shared" si="9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5" customFormat="1" ht="18.75" customHeight="1">
      <c r="A39" s="9">
        <v>4</v>
      </c>
      <c r="B39" s="10" t="s">
        <v>20</v>
      </c>
      <c r="C39" s="9" t="s">
        <v>26</v>
      </c>
      <c r="D39" s="11">
        <f>D42+D48+D54</f>
        <v>198408</v>
      </c>
      <c r="E39" s="11">
        <f>E42+E48+E54</f>
        <v>5458</v>
      </c>
      <c r="F39" s="11">
        <f aca="true" t="shared" si="10" ref="F39:K39">F42+F48+F54</f>
        <v>9273</v>
      </c>
      <c r="G39" s="11">
        <f t="shared" si="10"/>
        <v>117342</v>
      </c>
      <c r="H39" s="11">
        <f t="shared" si="10"/>
        <v>50115</v>
      </c>
      <c r="I39" s="11">
        <f t="shared" si="10"/>
        <v>7460</v>
      </c>
      <c r="J39" s="48">
        <f t="shared" si="10"/>
        <v>3951</v>
      </c>
      <c r="K39" s="48">
        <f t="shared" si="10"/>
        <v>4809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1" customFormat="1" ht="18.75" customHeight="1">
      <c r="A40" s="14" t="s">
        <v>11</v>
      </c>
      <c r="B40" s="15" t="s">
        <v>45</v>
      </c>
      <c r="C40" s="14"/>
      <c r="D40" s="19"/>
      <c r="E40" s="19"/>
      <c r="F40" s="19"/>
      <c r="G40" s="19"/>
      <c r="H40" s="19"/>
      <c r="I40" s="19"/>
      <c r="J40" s="49"/>
      <c r="K40" s="49"/>
      <c r="L40" s="20" t="s">
        <v>30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3" customFormat="1" ht="18.75" customHeight="1">
      <c r="A41" s="16"/>
      <c r="B41" s="17" t="s">
        <v>27</v>
      </c>
      <c r="C41" s="16" t="s">
        <v>12</v>
      </c>
      <c r="D41" s="18">
        <f>SUM(E41:K41)</f>
        <v>29980</v>
      </c>
      <c r="E41" s="18">
        <f>20+680</f>
        <v>700</v>
      </c>
      <c r="F41" s="18">
        <f>70+7080</f>
        <v>7150</v>
      </c>
      <c r="G41" s="18">
        <f>170+11740</f>
        <v>11910</v>
      </c>
      <c r="H41" s="18">
        <f>90+3680</f>
        <v>3770</v>
      </c>
      <c r="I41" s="18">
        <f>60+2850</f>
        <v>2910</v>
      </c>
      <c r="J41" s="50">
        <f>160+780</f>
        <v>940</v>
      </c>
      <c r="K41" s="50">
        <f>150+2450</f>
        <v>2600</v>
      </c>
      <c r="L41" s="22"/>
      <c r="M41" s="26">
        <f>D41+D47</f>
        <v>337110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34" customFormat="1" ht="18" customHeight="1">
      <c r="A42" s="30"/>
      <c r="B42" s="31" t="s">
        <v>24</v>
      </c>
      <c r="C42" s="30" t="s">
        <v>12</v>
      </c>
      <c r="D42" s="32">
        <f>SUM(E42:K42)</f>
        <v>53558</v>
      </c>
      <c r="E42" s="32">
        <v>821</v>
      </c>
      <c r="F42" s="32">
        <v>1473</v>
      </c>
      <c r="G42" s="32">
        <v>48799</v>
      </c>
      <c r="H42" s="32">
        <v>2465</v>
      </c>
      <c r="I42" s="32"/>
      <c r="J42" s="51"/>
      <c r="K42" s="51"/>
      <c r="L42" s="37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3" customFormat="1" ht="18.75" customHeight="1" hidden="1">
      <c r="A43" s="16"/>
      <c r="B43" s="17" t="s">
        <v>25</v>
      </c>
      <c r="C43" s="16" t="s">
        <v>17</v>
      </c>
      <c r="D43" s="18">
        <f>D42/D41*100</f>
        <v>178.6457638425617</v>
      </c>
      <c r="E43" s="18"/>
      <c r="F43" s="18"/>
      <c r="G43" s="18"/>
      <c r="H43" s="18"/>
      <c r="I43" s="18"/>
      <c r="J43" s="50"/>
      <c r="K43" s="5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3" customFormat="1" ht="18.75" customHeight="1" hidden="1">
      <c r="A44" s="16"/>
      <c r="B44" s="17" t="s">
        <v>35</v>
      </c>
      <c r="C44" s="16" t="s">
        <v>12</v>
      </c>
      <c r="D44" s="18">
        <f>SUM(E44:K44)</f>
        <v>0</v>
      </c>
      <c r="E44" s="18"/>
      <c r="F44" s="18"/>
      <c r="G44" s="18"/>
      <c r="H44" s="18"/>
      <c r="I44" s="18"/>
      <c r="J44" s="50"/>
      <c r="K44" s="50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23" customFormat="1" ht="18.75" customHeight="1" hidden="1">
      <c r="A45" s="16"/>
      <c r="B45" s="17" t="s">
        <v>36</v>
      </c>
      <c r="C45" s="16" t="s">
        <v>17</v>
      </c>
      <c r="D45" s="18" t="e">
        <f>D42/D44*100</f>
        <v>#DIV/0!</v>
      </c>
      <c r="E45" s="18"/>
      <c r="F45" s="18"/>
      <c r="G45" s="18"/>
      <c r="H45" s="18"/>
      <c r="I45" s="18"/>
      <c r="J45" s="50"/>
      <c r="K45" s="50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21" customFormat="1" ht="18.75" customHeight="1">
      <c r="A46" s="14" t="s">
        <v>13</v>
      </c>
      <c r="B46" s="15" t="s">
        <v>18</v>
      </c>
      <c r="C46" s="14"/>
      <c r="D46" s="19"/>
      <c r="E46" s="19"/>
      <c r="F46" s="19"/>
      <c r="G46" s="19"/>
      <c r="H46" s="19"/>
      <c r="I46" s="19"/>
      <c r="J46" s="49"/>
      <c r="K46" s="49"/>
      <c r="L46" s="20" t="s">
        <v>30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3" customFormat="1" ht="18.75" customHeight="1">
      <c r="A47" s="16"/>
      <c r="B47" s="17" t="s">
        <v>27</v>
      </c>
      <c r="C47" s="16" t="s">
        <v>12</v>
      </c>
      <c r="D47" s="18">
        <f>SUM(E47:K47)</f>
        <v>307130</v>
      </c>
      <c r="E47" s="18">
        <v>9960</v>
      </c>
      <c r="F47" s="18">
        <v>55150</v>
      </c>
      <c r="G47" s="18">
        <v>85830</v>
      </c>
      <c r="H47" s="18">
        <v>35450</v>
      </c>
      <c r="I47" s="18">
        <v>91520</v>
      </c>
      <c r="J47" s="50">
        <v>16510</v>
      </c>
      <c r="K47" s="50">
        <v>12710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34" customFormat="1" ht="18.75" customHeight="1">
      <c r="A48" s="30"/>
      <c r="B48" s="31" t="s">
        <v>24</v>
      </c>
      <c r="C48" s="30" t="s">
        <v>12</v>
      </c>
      <c r="D48" s="32">
        <f>SUM(E48:K48)</f>
        <v>69920</v>
      </c>
      <c r="E48" s="32">
        <v>2336</v>
      </c>
      <c r="F48" s="32">
        <v>3900</v>
      </c>
      <c r="G48" s="32">
        <v>27074</v>
      </c>
      <c r="H48" s="32">
        <v>24790</v>
      </c>
      <c r="I48" s="32">
        <v>3870</v>
      </c>
      <c r="J48" s="51">
        <v>3951</v>
      </c>
      <c r="K48" s="51">
        <v>3999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3" customFormat="1" ht="18.75" customHeight="1" hidden="1">
      <c r="A49" s="16"/>
      <c r="B49" s="17" t="s">
        <v>25</v>
      </c>
      <c r="C49" s="16" t="s">
        <v>17</v>
      </c>
      <c r="D49" s="18">
        <f>D48/D47*100</f>
        <v>22.765604141568716</v>
      </c>
      <c r="E49" s="18">
        <f aca="true" t="shared" si="11" ref="E49:K49">E48/E47*100</f>
        <v>23.453815261044177</v>
      </c>
      <c r="F49" s="18">
        <f t="shared" si="11"/>
        <v>7.071622846781506</v>
      </c>
      <c r="G49" s="18">
        <f t="shared" si="11"/>
        <v>31.54374927181638</v>
      </c>
      <c r="H49" s="18">
        <f t="shared" si="11"/>
        <v>69.92947813822285</v>
      </c>
      <c r="I49" s="11">
        <f t="shared" si="11"/>
        <v>4.228583916083916</v>
      </c>
      <c r="J49" s="50">
        <f t="shared" si="11"/>
        <v>23.930950938824953</v>
      </c>
      <c r="K49" s="52">
        <f t="shared" si="11"/>
        <v>31.463414634146343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23" customFormat="1" ht="18.75" customHeight="1" hidden="1">
      <c r="A50" s="16"/>
      <c r="B50" s="17" t="s">
        <v>35</v>
      </c>
      <c r="C50" s="16" t="s">
        <v>17</v>
      </c>
      <c r="D50" s="18">
        <f>SUM(E50:K50)</f>
        <v>342007</v>
      </c>
      <c r="E50" s="18">
        <v>11925</v>
      </c>
      <c r="F50" s="18">
        <v>66355</v>
      </c>
      <c r="G50" s="18">
        <v>116597</v>
      </c>
      <c r="H50" s="18">
        <v>36608</v>
      </c>
      <c r="I50" s="18">
        <v>86472</v>
      </c>
      <c r="J50" s="50">
        <v>14130</v>
      </c>
      <c r="K50" s="50">
        <v>9920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23" customFormat="1" ht="18.75" customHeight="1" hidden="1">
      <c r="A51" s="16"/>
      <c r="B51" s="17" t="s">
        <v>36</v>
      </c>
      <c r="C51" s="16" t="s">
        <v>17</v>
      </c>
      <c r="D51" s="18">
        <f>D48/D50*100</f>
        <v>20.444025999467847</v>
      </c>
      <c r="E51" s="18">
        <f aca="true" t="shared" si="12" ref="E51:K51">E48/E50*100</f>
        <v>19.58909853249476</v>
      </c>
      <c r="F51" s="18">
        <f t="shared" si="12"/>
        <v>5.877477205937759</v>
      </c>
      <c r="G51" s="18">
        <f t="shared" si="12"/>
        <v>23.22015146187295</v>
      </c>
      <c r="H51" s="18">
        <f t="shared" si="12"/>
        <v>67.71743881118881</v>
      </c>
      <c r="I51" s="18">
        <f t="shared" si="12"/>
        <v>4.475437135720233</v>
      </c>
      <c r="J51" s="50">
        <f t="shared" si="12"/>
        <v>27.961783439490446</v>
      </c>
      <c r="K51" s="50">
        <f t="shared" si="12"/>
        <v>40.3125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1" customFormat="1" ht="18.75" customHeight="1">
      <c r="A52" s="14" t="s">
        <v>14</v>
      </c>
      <c r="B52" s="15" t="s">
        <v>21</v>
      </c>
      <c r="C52" s="14"/>
      <c r="D52" s="19"/>
      <c r="E52" s="19"/>
      <c r="F52" s="19"/>
      <c r="G52" s="19"/>
      <c r="H52" s="19"/>
      <c r="I52" s="19"/>
      <c r="J52" s="49"/>
      <c r="K52" s="4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3" customFormat="1" ht="18.75" customHeight="1">
      <c r="A53" s="16"/>
      <c r="B53" s="17" t="s">
        <v>27</v>
      </c>
      <c r="C53" s="16" t="s">
        <v>12</v>
      </c>
      <c r="D53" s="18">
        <f>D47</f>
        <v>307130</v>
      </c>
      <c r="E53" s="18">
        <f>E47</f>
        <v>9960</v>
      </c>
      <c r="F53" s="18">
        <f aca="true" t="shared" si="13" ref="F53:K53">F47</f>
        <v>55150</v>
      </c>
      <c r="G53" s="18">
        <f t="shared" si="13"/>
        <v>85830</v>
      </c>
      <c r="H53" s="18">
        <f t="shared" si="13"/>
        <v>35450</v>
      </c>
      <c r="I53" s="18">
        <f t="shared" si="13"/>
        <v>91520</v>
      </c>
      <c r="J53" s="50">
        <f t="shared" si="13"/>
        <v>16510</v>
      </c>
      <c r="K53" s="50">
        <f t="shared" si="13"/>
        <v>12710</v>
      </c>
      <c r="L53" s="22"/>
      <c r="M53" s="22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34" customFormat="1" ht="18" customHeight="1">
      <c r="A54" s="30"/>
      <c r="B54" s="31" t="s">
        <v>24</v>
      </c>
      <c r="C54" s="30" t="s">
        <v>12</v>
      </c>
      <c r="D54" s="32">
        <f>SUM(E54:K54)</f>
        <v>74930</v>
      </c>
      <c r="E54" s="32">
        <v>2301</v>
      </c>
      <c r="F54" s="32">
        <v>3900</v>
      </c>
      <c r="G54" s="32">
        <v>41469</v>
      </c>
      <c r="H54" s="32">
        <v>22860</v>
      </c>
      <c r="I54" s="32">
        <v>3590</v>
      </c>
      <c r="J54" s="51"/>
      <c r="K54" s="51">
        <v>810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3" customFormat="1" ht="18.75" customHeight="1" hidden="1">
      <c r="A55" s="16"/>
      <c r="B55" s="17" t="s">
        <v>25</v>
      </c>
      <c r="C55" s="16" t="s">
        <v>17</v>
      </c>
      <c r="D55" s="18">
        <f>D54/D53*100</f>
        <v>24.396835216357893</v>
      </c>
      <c r="E55" s="18">
        <f aca="true" t="shared" si="14" ref="E55:K55">E54/E53*100</f>
        <v>23.102409638554217</v>
      </c>
      <c r="F55" s="18">
        <f t="shared" si="14"/>
        <v>7.071622846781506</v>
      </c>
      <c r="G55" s="11">
        <f t="shared" si="14"/>
        <v>48.31527437958756</v>
      </c>
      <c r="H55" s="18">
        <f t="shared" si="14"/>
        <v>64.4851904090268</v>
      </c>
      <c r="I55" s="11">
        <f t="shared" si="14"/>
        <v>3.92263986013986</v>
      </c>
      <c r="J55" s="50">
        <f t="shared" si="14"/>
        <v>0</v>
      </c>
      <c r="K55" s="53">
        <f t="shared" si="14"/>
        <v>6.372934697088907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23" customFormat="1" ht="18.75" customHeight="1" hidden="1">
      <c r="A56" s="16"/>
      <c r="B56" s="17" t="s">
        <v>35</v>
      </c>
      <c r="C56" s="16" t="s">
        <v>17</v>
      </c>
      <c r="D56" s="18">
        <f>SUM(E56:K56)</f>
        <v>358061</v>
      </c>
      <c r="E56" s="18">
        <v>12135</v>
      </c>
      <c r="F56" s="18">
        <v>66355</v>
      </c>
      <c r="G56" s="18">
        <v>156187</v>
      </c>
      <c r="H56" s="18">
        <v>25400</v>
      </c>
      <c r="I56" s="18">
        <v>84854</v>
      </c>
      <c r="J56" s="50">
        <v>11180</v>
      </c>
      <c r="K56" s="50">
        <v>1950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23" customFormat="1" ht="18.75" customHeight="1" hidden="1">
      <c r="A57" s="16"/>
      <c r="B57" s="17" t="s">
        <v>36</v>
      </c>
      <c r="C57" s="16" t="s">
        <v>17</v>
      </c>
      <c r="D57" s="18">
        <f>D54/D56*100</f>
        <v>20.926601891856418</v>
      </c>
      <c r="E57" s="18">
        <f aca="true" t="shared" si="15" ref="E57:K57">E54/E56*100</f>
        <v>18.96168108776267</v>
      </c>
      <c r="F57" s="18">
        <f t="shared" si="15"/>
        <v>5.877477205937759</v>
      </c>
      <c r="G57" s="18">
        <f t="shared" si="15"/>
        <v>26.550865308892547</v>
      </c>
      <c r="H57" s="18">
        <f t="shared" si="15"/>
        <v>90</v>
      </c>
      <c r="I57" s="18">
        <f t="shared" si="15"/>
        <v>4.230796426803686</v>
      </c>
      <c r="J57" s="50">
        <f t="shared" si="15"/>
        <v>0</v>
      </c>
      <c r="K57" s="50">
        <f t="shared" si="15"/>
        <v>41.53846153846154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25" customFormat="1" ht="18.75" customHeight="1">
      <c r="A58" s="9">
        <v>5</v>
      </c>
      <c r="B58" s="10" t="s">
        <v>22</v>
      </c>
      <c r="C58" s="9" t="s">
        <v>26</v>
      </c>
      <c r="D58" s="11">
        <f>D61+D67+D73</f>
        <v>813022</v>
      </c>
      <c r="E58" s="11">
        <f>E61+E67+E73</f>
        <v>38192</v>
      </c>
      <c r="F58" s="11">
        <f aca="true" t="shared" si="16" ref="F58:K58">F61+F67+F73</f>
        <v>46200</v>
      </c>
      <c r="G58" s="11">
        <f t="shared" si="16"/>
        <v>261060</v>
      </c>
      <c r="H58" s="11">
        <f>H61+H67+H73</f>
        <v>382890</v>
      </c>
      <c r="I58" s="11">
        <f t="shared" si="16"/>
        <v>59440</v>
      </c>
      <c r="J58" s="48">
        <f t="shared" si="16"/>
        <v>19000</v>
      </c>
      <c r="K58" s="48">
        <f t="shared" si="16"/>
        <v>6240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1" customFormat="1" ht="18.75" customHeight="1">
      <c r="A59" s="14" t="s">
        <v>11</v>
      </c>
      <c r="B59" s="15" t="s">
        <v>18</v>
      </c>
      <c r="C59" s="14"/>
      <c r="D59" s="19"/>
      <c r="E59" s="19"/>
      <c r="F59" s="19"/>
      <c r="G59" s="19"/>
      <c r="H59" s="19"/>
      <c r="I59" s="19"/>
      <c r="J59" s="49"/>
      <c r="K59" s="4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3" customFormat="1" ht="18.75" customHeight="1">
      <c r="A60" s="16"/>
      <c r="B60" s="17" t="s">
        <v>27</v>
      </c>
      <c r="C60" s="16" t="s">
        <v>12</v>
      </c>
      <c r="D60" s="18">
        <f>SUM(E60:K60)</f>
        <v>2955690</v>
      </c>
      <c r="E60" s="18">
        <v>197910</v>
      </c>
      <c r="F60" s="18">
        <v>491870</v>
      </c>
      <c r="G60" s="18">
        <v>833720</v>
      </c>
      <c r="H60" s="18">
        <v>376230</v>
      </c>
      <c r="I60" s="18">
        <v>943450</v>
      </c>
      <c r="J60" s="50">
        <v>67220</v>
      </c>
      <c r="K60" s="50">
        <v>45290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34" customFormat="1" ht="18" customHeight="1">
      <c r="A61" s="30"/>
      <c r="B61" s="31" t="s">
        <v>24</v>
      </c>
      <c r="C61" s="30" t="s">
        <v>12</v>
      </c>
      <c r="D61" s="32">
        <f>SUM(E61:K61)</f>
        <v>378782</v>
      </c>
      <c r="E61" s="32">
        <v>16446</v>
      </c>
      <c r="F61" s="32">
        <v>23100</v>
      </c>
      <c r="G61" s="32">
        <v>107396</v>
      </c>
      <c r="H61" s="32">
        <v>189490</v>
      </c>
      <c r="I61" s="32">
        <v>29720</v>
      </c>
      <c r="J61" s="51">
        <v>9510</v>
      </c>
      <c r="K61" s="51">
        <v>3120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3" customFormat="1" ht="18.75" customHeight="1" hidden="1">
      <c r="A62" s="16"/>
      <c r="B62" s="17" t="s">
        <v>25</v>
      </c>
      <c r="C62" s="16" t="s">
        <v>17</v>
      </c>
      <c r="D62" s="18">
        <f>D61/D60*100</f>
        <v>12.81534937696443</v>
      </c>
      <c r="E62" s="18"/>
      <c r="F62" s="11"/>
      <c r="G62" s="18"/>
      <c r="H62" s="18"/>
      <c r="I62" s="11"/>
      <c r="J62" s="50"/>
      <c r="K62" s="52"/>
      <c r="L62" s="22" t="s">
        <v>30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23" customFormat="1" ht="18.75" customHeight="1" hidden="1">
      <c r="A63" s="16"/>
      <c r="B63" s="17" t="s">
        <v>35</v>
      </c>
      <c r="C63" s="16" t="s">
        <v>12</v>
      </c>
      <c r="D63" s="18">
        <f>SUM(E63:K63)</f>
        <v>0</v>
      </c>
      <c r="E63" s="18"/>
      <c r="F63" s="18"/>
      <c r="G63" s="18"/>
      <c r="H63" s="18"/>
      <c r="I63" s="18"/>
      <c r="J63" s="50"/>
      <c r="K63" s="50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23" customFormat="1" ht="18.75" customHeight="1" hidden="1">
      <c r="A64" s="16"/>
      <c r="B64" s="17" t="s">
        <v>36</v>
      </c>
      <c r="C64" s="16" t="s">
        <v>17</v>
      </c>
      <c r="D64" s="18" t="e">
        <f>D61/D63*100</f>
        <v>#DIV/0!</v>
      </c>
      <c r="E64" s="18"/>
      <c r="F64" s="18"/>
      <c r="G64" s="18"/>
      <c r="H64" s="18"/>
      <c r="I64" s="18"/>
      <c r="J64" s="50"/>
      <c r="K64" s="50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21" customFormat="1" ht="18.75" customHeight="1">
      <c r="A65" s="14" t="s">
        <v>13</v>
      </c>
      <c r="B65" s="15" t="s">
        <v>32</v>
      </c>
      <c r="C65" s="14" t="s">
        <v>12</v>
      </c>
      <c r="D65" s="19"/>
      <c r="E65" s="19"/>
      <c r="F65" s="19"/>
      <c r="G65" s="19"/>
      <c r="H65" s="19"/>
      <c r="I65" s="19"/>
      <c r="J65" s="49"/>
      <c r="K65" s="4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3" customFormat="1" ht="18.75" customHeight="1">
      <c r="A66" s="16"/>
      <c r="B66" s="17" t="s">
        <v>27</v>
      </c>
      <c r="C66" s="16" t="s">
        <v>12</v>
      </c>
      <c r="D66" s="18">
        <f>SUM(E66:K66)</f>
        <v>2955690</v>
      </c>
      <c r="E66" s="18">
        <v>197910</v>
      </c>
      <c r="F66" s="18">
        <v>491870</v>
      </c>
      <c r="G66" s="18">
        <v>833720</v>
      </c>
      <c r="H66" s="18">
        <v>376230</v>
      </c>
      <c r="I66" s="18">
        <v>943450</v>
      </c>
      <c r="J66" s="50">
        <v>67220</v>
      </c>
      <c r="K66" s="50">
        <v>45290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34" customFormat="1" ht="18.75" customHeight="1">
      <c r="A67" s="30"/>
      <c r="B67" s="31" t="s">
        <v>24</v>
      </c>
      <c r="C67" s="30" t="s">
        <v>12</v>
      </c>
      <c r="D67" s="32">
        <f>SUM(E67:K67)</f>
        <v>427340</v>
      </c>
      <c r="E67" s="32">
        <v>17846</v>
      </c>
      <c r="F67" s="32">
        <v>23100</v>
      </c>
      <c r="G67" s="32">
        <v>153664</v>
      </c>
      <c r="H67" s="32">
        <v>190400</v>
      </c>
      <c r="I67" s="32">
        <v>29720</v>
      </c>
      <c r="J67" s="51">
        <v>9490</v>
      </c>
      <c r="K67" s="51">
        <f>K61</f>
        <v>3120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3" customFormat="1" ht="0.75" customHeight="1">
      <c r="A68" s="16"/>
      <c r="B68" s="17" t="s">
        <v>25</v>
      </c>
      <c r="C68" s="16" t="s">
        <v>17</v>
      </c>
      <c r="D68" s="18">
        <f>D67/D66*100</f>
        <v>14.458214494754184</v>
      </c>
      <c r="E68" s="18">
        <f aca="true" t="shared" si="17" ref="E68:K68">E67/E66*100</f>
        <v>9.017230054064978</v>
      </c>
      <c r="F68" s="18">
        <f t="shared" si="17"/>
        <v>4.696362860105312</v>
      </c>
      <c r="G68" s="18">
        <f t="shared" si="17"/>
        <v>18.431127956628124</v>
      </c>
      <c r="H68" s="18">
        <f>H67/H66*100</f>
        <v>50.60734125402014</v>
      </c>
      <c r="I68" s="18">
        <f t="shared" si="17"/>
        <v>3.1501404419948065</v>
      </c>
      <c r="J68" s="50">
        <f t="shared" si="17"/>
        <v>14.117822076762868</v>
      </c>
      <c r="K68" s="53">
        <f t="shared" si="17"/>
        <v>6.888937955398543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23" customFormat="1" ht="18.75" customHeight="1" hidden="1">
      <c r="A69" s="16"/>
      <c r="B69" s="17" t="s">
        <v>35</v>
      </c>
      <c r="C69" s="16" t="s">
        <v>17</v>
      </c>
      <c r="D69" s="18">
        <f>SUM(E69:K69)</f>
        <v>1982210</v>
      </c>
      <c r="E69" s="36">
        <v>130974</v>
      </c>
      <c r="F69" s="36">
        <v>204850</v>
      </c>
      <c r="G69" s="36">
        <v>618816</v>
      </c>
      <c r="H69" s="36">
        <f>247408+35400</f>
        <v>282808</v>
      </c>
      <c r="I69" s="36">
        <v>704082</v>
      </c>
      <c r="J69" s="54">
        <v>27060</v>
      </c>
      <c r="K69" s="54">
        <v>13620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23" customFormat="1" ht="18.75" customHeight="1" hidden="1">
      <c r="A70" s="16"/>
      <c r="B70" s="17" t="s">
        <v>36</v>
      </c>
      <c r="C70" s="16" t="s">
        <v>17</v>
      </c>
      <c r="D70" s="18">
        <f>D67/D69*100</f>
        <v>21.55876521660167</v>
      </c>
      <c r="E70" s="18">
        <f aca="true" t="shared" si="18" ref="E70:K70">E67/E69*100</f>
        <v>13.625605081924657</v>
      </c>
      <c r="F70" s="18">
        <f t="shared" si="18"/>
        <v>11.276543812545766</v>
      </c>
      <c r="G70" s="18">
        <f t="shared" si="18"/>
        <v>24.831937118626538</v>
      </c>
      <c r="H70" s="18">
        <f>H67/H69*100</f>
        <v>67.32482815196175</v>
      </c>
      <c r="I70" s="18">
        <f t="shared" si="18"/>
        <v>4.221099246962712</v>
      </c>
      <c r="J70" s="50">
        <f t="shared" si="18"/>
        <v>35.07021433850702</v>
      </c>
      <c r="K70" s="50">
        <f t="shared" si="18"/>
        <v>22.90748898678414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21" customFormat="1" ht="18.75" customHeight="1">
      <c r="A71" s="14" t="s">
        <v>14</v>
      </c>
      <c r="B71" s="15" t="s">
        <v>33</v>
      </c>
      <c r="C71" s="14"/>
      <c r="D71" s="19"/>
      <c r="E71" s="41"/>
      <c r="F71" s="19"/>
      <c r="G71" s="19"/>
      <c r="H71" s="19"/>
      <c r="I71" s="19"/>
      <c r="J71" s="49"/>
      <c r="K71" s="4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3" customFormat="1" ht="18.75" customHeight="1">
      <c r="A72" s="16"/>
      <c r="B72" s="17" t="s">
        <v>27</v>
      </c>
      <c r="C72" s="16" t="s">
        <v>12</v>
      </c>
      <c r="D72" s="18">
        <f>SUM(E72:K72)</f>
        <v>149440</v>
      </c>
      <c r="E72" s="18">
        <v>14520</v>
      </c>
      <c r="F72" s="18">
        <v>11460</v>
      </c>
      <c r="G72" s="18">
        <v>48610</v>
      </c>
      <c r="H72" s="18">
        <v>42640</v>
      </c>
      <c r="I72" s="18">
        <v>14590</v>
      </c>
      <c r="J72" s="50">
        <v>11950</v>
      </c>
      <c r="K72" s="50">
        <v>5670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34" customFormat="1" ht="18.75" customHeight="1">
      <c r="A73" s="30"/>
      <c r="B73" s="31" t="s">
        <v>24</v>
      </c>
      <c r="C73" s="30" t="s">
        <v>12</v>
      </c>
      <c r="D73" s="32">
        <f>SUM(E73:K73)</f>
        <v>6900</v>
      </c>
      <c r="E73" s="32">
        <v>3900</v>
      </c>
      <c r="F73" s="32"/>
      <c r="G73" s="32"/>
      <c r="H73" s="32">
        <v>3000</v>
      </c>
      <c r="I73" s="32"/>
      <c r="J73" s="51"/>
      <c r="K73" s="51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3" customFormat="1" ht="18.75" customHeight="1" hidden="1">
      <c r="A74" s="16"/>
      <c r="B74" s="17" t="s">
        <v>25</v>
      </c>
      <c r="C74" s="16" t="s">
        <v>17</v>
      </c>
      <c r="D74" s="18">
        <v>7.9</v>
      </c>
      <c r="E74" s="18">
        <v>47.5</v>
      </c>
      <c r="F74" s="18" t="s">
        <v>31</v>
      </c>
      <c r="G74" s="18" t="s">
        <v>31</v>
      </c>
      <c r="H74" s="18" t="s">
        <v>31</v>
      </c>
      <c r="I74" s="18" t="s">
        <v>31</v>
      </c>
      <c r="J74" s="50" t="s">
        <v>31</v>
      </c>
      <c r="K74" s="50">
        <v>0.5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23" customFormat="1" ht="18.75" customHeight="1" hidden="1">
      <c r="A75" s="16"/>
      <c r="B75" s="17" t="s">
        <v>35</v>
      </c>
      <c r="C75" s="16" t="s">
        <v>17</v>
      </c>
      <c r="D75" s="18"/>
      <c r="E75" s="18"/>
      <c r="F75" s="18"/>
      <c r="G75" s="18"/>
      <c r="H75" s="18"/>
      <c r="I75" s="18"/>
      <c r="J75" s="50"/>
      <c r="K75" s="50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23" customFormat="1" ht="18.75" customHeight="1" hidden="1">
      <c r="A76" s="16"/>
      <c r="B76" s="17" t="s">
        <v>36</v>
      </c>
      <c r="C76" s="16" t="s">
        <v>17</v>
      </c>
      <c r="D76" s="18"/>
      <c r="E76" s="18"/>
      <c r="F76" s="18"/>
      <c r="G76" s="18"/>
      <c r="H76" s="18"/>
      <c r="I76" s="18"/>
      <c r="J76" s="50"/>
      <c r="K76" s="50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5" customFormat="1" ht="18.75" customHeight="1">
      <c r="A77" s="9">
        <v>6</v>
      </c>
      <c r="B77" s="10" t="s">
        <v>23</v>
      </c>
      <c r="C77" s="9" t="s">
        <v>26</v>
      </c>
      <c r="D77" s="11">
        <f>D79</f>
        <v>698</v>
      </c>
      <c r="E77" s="11">
        <f aca="true" t="shared" si="19" ref="E77:K77">E79</f>
        <v>0</v>
      </c>
      <c r="F77" s="11">
        <f t="shared" si="19"/>
        <v>0</v>
      </c>
      <c r="G77" s="11">
        <f t="shared" si="19"/>
        <v>16</v>
      </c>
      <c r="H77" s="11">
        <f t="shared" si="19"/>
        <v>40</v>
      </c>
      <c r="I77" s="11">
        <f t="shared" si="19"/>
        <v>70</v>
      </c>
      <c r="J77" s="48">
        <f t="shared" si="19"/>
        <v>155</v>
      </c>
      <c r="K77" s="48">
        <f t="shared" si="19"/>
        <v>417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3" customFormat="1" ht="18.75" customHeight="1">
      <c r="A78" s="16"/>
      <c r="B78" s="17" t="s">
        <v>27</v>
      </c>
      <c r="C78" s="16" t="s">
        <v>12</v>
      </c>
      <c r="D78" s="18">
        <f>SUM(E78:K78)</f>
        <v>90960</v>
      </c>
      <c r="E78" s="18">
        <v>6190</v>
      </c>
      <c r="F78" s="18">
        <v>22630</v>
      </c>
      <c r="G78" s="18">
        <v>28040</v>
      </c>
      <c r="H78" s="18">
        <v>21610</v>
      </c>
      <c r="I78" s="18">
        <v>8710</v>
      </c>
      <c r="J78" s="50">
        <v>1630</v>
      </c>
      <c r="K78" s="50">
        <v>2150</v>
      </c>
      <c r="L78" s="22"/>
      <c r="M78" s="22" t="s"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34" customFormat="1" ht="17.25" customHeight="1">
      <c r="A79" s="30"/>
      <c r="B79" s="31" t="s">
        <v>24</v>
      </c>
      <c r="C79" s="30" t="s">
        <v>12</v>
      </c>
      <c r="D79" s="32">
        <f>SUM(E79:K79)</f>
        <v>698</v>
      </c>
      <c r="E79" s="32"/>
      <c r="F79" s="32"/>
      <c r="G79" s="32">
        <v>16</v>
      </c>
      <c r="H79" s="32">
        <v>40</v>
      </c>
      <c r="I79" s="32">
        <v>70</v>
      </c>
      <c r="J79" s="51">
        <f>138+17</f>
        <v>155</v>
      </c>
      <c r="K79" s="51">
        <v>417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3" customFormat="1" ht="18.75" customHeight="1" hidden="1">
      <c r="A80" s="16"/>
      <c r="B80" s="17" t="s">
        <v>25</v>
      </c>
      <c r="C80" s="16" t="s">
        <v>17</v>
      </c>
      <c r="D80" s="18">
        <f>D79/D78*100</f>
        <v>0.7673702726473175</v>
      </c>
      <c r="E80" s="11">
        <f aca="true" t="shared" si="20" ref="E80:K80">E79/E78*100</f>
        <v>0</v>
      </c>
      <c r="F80" s="18">
        <f t="shared" si="20"/>
        <v>0</v>
      </c>
      <c r="G80" s="18">
        <f t="shared" si="20"/>
        <v>0.05706134094151213</v>
      </c>
      <c r="H80" s="18">
        <f t="shared" si="20"/>
        <v>0.18509949097639983</v>
      </c>
      <c r="I80" s="18">
        <f t="shared" si="20"/>
        <v>0.8036739380022963</v>
      </c>
      <c r="J80" s="50">
        <f t="shared" si="20"/>
        <v>9.509202453987731</v>
      </c>
      <c r="K80" s="53">
        <f t="shared" si="20"/>
        <v>19.395348837209305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3" customFormat="1" ht="18.75" customHeight="1" hidden="1">
      <c r="A81" s="16"/>
      <c r="B81" s="17" t="s">
        <v>35</v>
      </c>
      <c r="C81" s="16" t="s">
        <v>17</v>
      </c>
      <c r="D81" s="18">
        <f>SUM(E81:K81)</f>
        <v>26405</v>
      </c>
      <c r="E81" s="36">
        <v>5360</v>
      </c>
      <c r="F81" s="36">
        <v>11160</v>
      </c>
      <c r="G81" s="36">
        <v>2109</v>
      </c>
      <c r="H81" s="36">
        <v>2867</v>
      </c>
      <c r="I81" s="36">
        <v>3385</v>
      </c>
      <c r="J81" s="54">
        <v>900</v>
      </c>
      <c r="K81" s="54">
        <v>624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3" customFormat="1" ht="18.75" customHeight="1" hidden="1">
      <c r="A82" s="16"/>
      <c r="B82" s="17" t="s">
        <v>36</v>
      </c>
      <c r="C82" s="16" t="s">
        <v>17</v>
      </c>
      <c r="D82" s="18">
        <f>D79/D81*100</f>
        <v>2.643438742662375</v>
      </c>
      <c r="E82" s="18">
        <f aca="true" t="shared" si="21" ref="E82:K82">E79/E81*100</f>
        <v>0</v>
      </c>
      <c r="F82" s="18">
        <f t="shared" si="21"/>
        <v>0</v>
      </c>
      <c r="G82" s="18">
        <f t="shared" si="21"/>
        <v>0.7586533902323376</v>
      </c>
      <c r="H82" s="18">
        <f t="shared" si="21"/>
        <v>1.3951866062085805</v>
      </c>
      <c r="I82" s="18">
        <f t="shared" si="21"/>
        <v>2.06794682422452</v>
      </c>
      <c r="J82" s="50">
        <f t="shared" si="21"/>
        <v>17.22222222222222</v>
      </c>
      <c r="K82" s="50">
        <f t="shared" si="21"/>
        <v>66.82692307692307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18.75">
      <c r="A83" s="1"/>
      <c r="B83" s="1"/>
      <c r="C83" s="7"/>
      <c r="D83" s="1"/>
      <c r="E83" s="1"/>
      <c r="F83" s="1"/>
      <c r="G83" s="1"/>
      <c r="H83" s="1"/>
      <c r="I83" s="1"/>
      <c r="J83" s="40"/>
      <c r="K83" s="4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.75">
      <c r="A84" s="1"/>
      <c r="B84" s="1"/>
      <c r="C84" s="7"/>
      <c r="D84" s="1"/>
      <c r="E84" s="1"/>
      <c r="F84" s="1"/>
      <c r="G84" s="1"/>
      <c r="H84" s="1"/>
      <c r="I84" s="1"/>
      <c r="J84" s="40"/>
      <c r="K84" s="4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.75">
      <c r="A85" s="1"/>
      <c r="B85" s="1"/>
      <c r="C85" s="7"/>
      <c r="D85" s="1"/>
      <c r="E85" s="1"/>
      <c r="F85" s="1"/>
      <c r="G85" s="1"/>
      <c r="H85" s="1"/>
      <c r="I85" s="1"/>
      <c r="J85" s="40"/>
      <c r="K85" s="4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.75">
      <c r="A86" s="1"/>
      <c r="B86" s="1"/>
      <c r="C86" s="7"/>
      <c r="D86" s="1"/>
      <c r="E86" s="1"/>
      <c r="F86" s="1"/>
      <c r="G86" s="1"/>
      <c r="H86" s="1"/>
      <c r="I86" s="1"/>
      <c r="J86" s="40"/>
      <c r="K86" s="4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.75">
      <c r="A87" s="1"/>
      <c r="B87" s="1"/>
      <c r="C87" s="7"/>
      <c r="D87" s="1"/>
      <c r="E87" s="1"/>
      <c r="F87" s="1"/>
      <c r="G87" s="1"/>
      <c r="H87" s="1"/>
      <c r="I87" s="1"/>
      <c r="J87" s="40"/>
      <c r="K87" s="4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>
      <c r="A88" s="1"/>
      <c r="B88" s="1"/>
      <c r="C88" s="7"/>
      <c r="D88" s="1"/>
      <c r="E88" s="1"/>
      <c r="F88" s="1"/>
      <c r="G88" s="1"/>
      <c r="H88" s="1"/>
      <c r="I88" s="1"/>
      <c r="J88" s="40"/>
      <c r="K88" s="4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.75">
      <c r="A89" s="1"/>
      <c r="B89" s="1"/>
      <c r="C89" s="7"/>
      <c r="D89" s="1"/>
      <c r="E89" s="1"/>
      <c r="F89" s="1"/>
      <c r="G89" s="1"/>
      <c r="H89" s="1"/>
      <c r="I89" s="1"/>
      <c r="J89" s="40"/>
      <c r="K89" s="4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.75">
      <c r="A90" s="1"/>
      <c r="B90" s="1"/>
      <c r="C90" s="7"/>
      <c r="D90" s="1"/>
      <c r="E90" s="1"/>
      <c r="F90" s="1"/>
      <c r="G90" s="1"/>
      <c r="H90" s="1"/>
      <c r="I90" s="1"/>
      <c r="J90" s="40"/>
      <c r="K90" s="4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.75">
      <c r="A91" s="1"/>
      <c r="B91" s="1"/>
      <c r="C91" s="7"/>
      <c r="D91" s="1"/>
      <c r="E91" s="1"/>
      <c r="F91" s="1"/>
      <c r="G91" s="1"/>
      <c r="H91" s="1"/>
      <c r="I91" s="1"/>
      <c r="J91" s="40"/>
      <c r="K91" s="4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.75">
      <c r="A92" s="1"/>
      <c r="B92" s="1"/>
      <c r="C92" s="7"/>
      <c r="D92" s="1"/>
      <c r="E92" s="1"/>
      <c r="F92" s="1"/>
      <c r="G92" s="1"/>
      <c r="H92" s="1"/>
      <c r="I92" s="1"/>
      <c r="J92" s="40"/>
      <c r="K92" s="4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.75">
      <c r="A93" s="1"/>
      <c r="B93" s="1"/>
      <c r="C93" s="7"/>
      <c r="D93" s="1"/>
      <c r="E93" s="1"/>
      <c r="F93" s="1"/>
      <c r="G93" s="1"/>
      <c r="H93" s="1"/>
      <c r="I93" s="1"/>
      <c r="J93" s="40"/>
      <c r="K93" s="4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.75">
      <c r="A94" s="1"/>
      <c r="B94" s="1"/>
      <c r="C94" s="7"/>
      <c r="D94" s="1"/>
      <c r="E94" s="1"/>
      <c r="F94" s="1"/>
      <c r="G94" s="1"/>
      <c r="H94" s="1"/>
      <c r="I94" s="1"/>
      <c r="J94" s="40"/>
      <c r="K94" s="4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.75">
      <c r="A95" s="1"/>
      <c r="B95" s="1"/>
      <c r="C95" s="7"/>
      <c r="D95" s="1"/>
      <c r="E95" s="1"/>
      <c r="F95" s="1"/>
      <c r="G95" s="1"/>
      <c r="H95" s="1"/>
      <c r="I95" s="1"/>
      <c r="J95" s="40"/>
      <c r="K95" s="4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.75">
      <c r="A96" s="1"/>
      <c r="B96" s="1"/>
      <c r="C96" s="7"/>
      <c r="D96" s="1"/>
      <c r="E96" s="1"/>
      <c r="F96" s="1"/>
      <c r="G96" s="1"/>
      <c r="H96" s="1"/>
      <c r="I96" s="1"/>
      <c r="J96" s="40"/>
      <c r="K96" s="4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.75">
      <c r="A97" s="1"/>
      <c r="B97" s="1"/>
      <c r="C97" s="7"/>
      <c r="D97" s="1"/>
      <c r="E97" s="1"/>
      <c r="F97" s="1"/>
      <c r="G97" s="1"/>
      <c r="H97" s="1"/>
      <c r="I97" s="1"/>
      <c r="J97" s="40"/>
      <c r="K97" s="4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.75">
      <c r="A98" s="1"/>
      <c r="B98" s="1"/>
      <c r="C98" s="7"/>
      <c r="D98" s="1"/>
      <c r="E98" s="1"/>
      <c r="F98" s="1"/>
      <c r="G98" s="1"/>
      <c r="H98" s="1"/>
      <c r="I98" s="1"/>
      <c r="J98" s="40"/>
      <c r="K98" s="4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.75">
      <c r="A99" s="1"/>
      <c r="B99" s="1"/>
      <c r="C99" s="7"/>
      <c r="D99" s="1"/>
      <c r="E99" s="1"/>
      <c r="F99" s="1"/>
      <c r="G99" s="1"/>
      <c r="H99" s="1"/>
      <c r="I99" s="1"/>
      <c r="J99" s="40"/>
      <c r="K99" s="4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.75">
      <c r="A100" s="1"/>
      <c r="B100" s="1"/>
      <c r="C100" s="7"/>
      <c r="D100" s="1"/>
      <c r="E100" s="1"/>
      <c r="F100" s="1"/>
      <c r="G100" s="1"/>
      <c r="H100" s="1"/>
      <c r="I100" s="1"/>
      <c r="J100" s="40"/>
      <c r="K100" s="4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.75">
      <c r="A101" s="1"/>
      <c r="B101" s="1"/>
      <c r="C101" s="7"/>
      <c r="D101" s="1"/>
      <c r="E101" s="1"/>
      <c r="F101" s="1"/>
      <c r="G101" s="1"/>
      <c r="H101" s="1"/>
      <c r="I101" s="1"/>
      <c r="J101" s="40"/>
      <c r="K101" s="4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.75">
      <c r="A102" s="1"/>
      <c r="B102" s="1"/>
      <c r="C102" s="7"/>
      <c r="D102" s="1"/>
      <c r="E102" s="1"/>
      <c r="F102" s="1"/>
      <c r="G102" s="1"/>
      <c r="H102" s="1"/>
      <c r="I102" s="1"/>
      <c r="J102" s="40"/>
      <c r="K102" s="4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.75">
      <c r="A103" s="1"/>
      <c r="B103" s="1"/>
      <c r="C103" s="7"/>
      <c r="D103" s="1"/>
      <c r="E103" s="1"/>
      <c r="F103" s="1"/>
      <c r="G103" s="1"/>
      <c r="H103" s="1"/>
      <c r="I103" s="1"/>
      <c r="J103" s="40"/>
      <c r="K103" s="4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.75">
      <c r="A104" s="1"/>
      <c r="B104" s="1"/>
      <c r="C104" s="7"/>
      <c r="D104" s="1"/>
      <c r="E104" s="1"/>
      <c r="F104" s="1"/>
      <c r="G104" s="1"/>
      <c r="H104" s="1"/>
      <c r="I104" s="1"/>
      <c r="J104" s="40"/>
      <c r="K104" s="4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.75">
      <c r="A105" s="1"/>
      <c r="B105" s="1"/>
      <c r="C105" s="7"/>
      <c r="D105" s="1"/>
      <c r="E105" s="1"/>
      <c r="F105" s="1"/>
      <c r="G105" s="1"/>
      <c r="H105" s="1"/>
      <c r="I105" s="1"/>
      <c r="J105" s="40"/>
      <c r="K105" s="4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.75">
      <c r="A106" s="1"/>
      <c r="B106" s="1"/>
      <c r="C106" s="7"/>
      <c r="D106" s="1"/>
      <c r="E106" s="1"/>
      <c r="F106" s="1"/>
      <c r="G106" s="1"/>
      <c r="H106" s="1"/>
      <c r="I106" s="1"/>
      <c r="J106" s="40"/>
      <c r="K106" s="4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.75">
      <c r="A107" s="1"/>
      <c r="B107" s="1"/>
      <c r="C107" s="7"/>
      <c r="D107" s="1"/>
      <c r="E107" s="1"/>
      <c r="F107" s="1"/>
      <c r="G107" s="1"/>
      <c r="H107" s="1"/>
      <c r="I107" s="1"/>
      <c r="J107" s="40"/>
      <c r="K107" s="4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.75">
      <c r="A108" s="1"/>
      <c r="B108" s="1"/>
      <c r="C108" s="7"/>
      <c r="D108" s="1"/>
      <c r="E108" s="1"/>
      <c r="F108" s="1"/>
      <c r="G108" s="1"/>
      <c r="H108" s="1"/>
      <c r="I108" s="1"/>
      <c r="J108" s="40"/>
      <c r="K108" s="4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.75">
      <c r="A109" s="1"/>
      <c r="B109" s="1"/>
      <c r="C109" s="7"/>
      <c r="D109" s="1"/>
      <c r="E109" s="1"/>
      <c r="F109" s="1"/>
      <c r="G109" s="1"/>
      <c r="H109" s="1"/>
      <c r="I109" s="1"/>
      <c r="J109" s="40"/>
      <c r="K109" s="4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.75">
      <c r="A110" s="1"/>
      <c r="B110" s="1"/>
      <c r="C110" s="7"/>
      <c r="D110" s="1"/>
      <c r="E110" s="1"/>
      <c r="F110" s="1"/>
      <c r="G110" s="1"/>
      <c r="H110" s="1"/>
      <c r="I110" s="1"/>
      <c r="J110" s="40"/>
      <c r="K110" s="4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>
      <c r="A111" s="1"/>
      <c r="B111" s="1"/>
      <c r="C111" s="7"/>
      <c r="D111" s="1"/>
      <c r="E111" s="1"/>
      <c r="F111" s="1"/>
      <c r="G111" s="1"/>
      <c r="H111" s="1"/>
      <c r="I111" s="1"/>
      <c r="J111" s="40"/>
      <c r="K111" s="4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.75">
      <c r="A112" s="1"/>
      <c r="B112" s="1"/>
      <c r="C112" s="7"/>
      <c r="D112" s="1"/>
      <c r="E112" s="1"/>
      <c r="F112" s="1"/>
      <c r="G112" s="1"/>
      <c r="H112" s="1"/>
      <c r="I112" s="1"/>
      <c r="J112" s="40"/>
      <c r="K112" s="4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.75">
      <c r="A113" s="1"/>
      <c r="B113" s="1"/>
      <c r="C113" s="7"/>
      <c r="D113" s="1"/>
      <c r="E113" s="1"/>
      <c r="F113" s="1"/>
      <c r="G113" s="1"/>
      <c r="H113" s="1"/>
      <c r="I113" s="1"/>
      <c r="J113" s="40"/>
      <c r="K113" s="4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.75">
      <c r="A114" s="1"/>
      <c r="B114" s="1"/>
      <c r="C114" s="7"/>
      <c r="D114" s="1"/>
      <c r="E114" s="1"/>
      <c r="F114" s="1"/>
      <c r="G114" s="1"/>
      <c r="H114" s="1"/>
      <c r="I114" s="1"/>
      <c r="J114" s="40"/>
      <c r="K114" s="4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.75">
      <c r="A115" s="1"/>
      <c r="B115" s="1"/>
      <c r="C115" s="7"/>
      <c r="D115" s="1"/>
      <c r="E115" s="1"/>
      <c r="F115" s="1"/>
      <c r="G115" s="1"/>
      <c r="H115" s="1"/>
      <c r="I115" s="1"/>
      <c r="J115" s="40"/>
      <c r="K115" s="4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>
      <c r="A116" s="1"/>
      <c r="B116" s="1"/>
      <c r="C116" s="7"/>
      <c r="D116" s="1"/>
      <c r="E116" s="1"/>
      <c r="F116" s="1"/>
      <c r="G116" s="1"/>
      <c r="H116" s="1"/>
      <c r="I116" s="1"/>
      <c r="J116" s="40"/>
      <c r="K116" s="4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.75">
      <c r="A117" s="1"/>
      <c r="B117" s="1"/>
      <c r="C117" s="7"/>
      <c r="D117" s="1"/>
      <c r="E117" s="1"/>
      <c r="F117" s="1"/>
      <c r="G117" s="1"/>
      <c r="H117" s="1"/>
      <c r="I117" s="1"/>
      <c r="J117" s="40"/>
      <c r="K117" s="4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.75">
      <c r="A118" s="1"/>
      <c r="B118" s="1"/>
      <c r="C118" s="7"/>
      <c r="D118" s="1"/>
      <c r="E118" s="1"/>
      <c r="F118" s="1"/>
      <c r="G118" s="1"/>
      <c r="H118" s="1"/>
      <c r="I118" s="1"/>
      <c r="J118" s="40"/>
      <c r="K118" s="4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.75">
      <c r="A119" s="1"/>
      <c r="B119" s="1"/>
      <c r="C119" s="7"/>
      <c r="D119" s="1"/>
      <c r="E119" s="1"/>
      <c r="F119" s="1"/>
      <c r="G119" s="1"/>
      <c r="H119" s="1"/>
      <c r="I119" s="1"/>
      <c r="J119" s="40"/>
      <c r="K119" s="4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</sheetData>
  <sheetProtection/>
  <mergeCells count="9">
    <mergeCell ref="A1:K1"/>
    <mergeCell ref="A2:K2"/>
    <mergeCell ref="A3:K3"/>
    <mergeCell ref="J4:K4"/>
    <mergeCell ref="A5:A6"/>
    <mergeCell ref="B5:B6"/>
    <mergeCell ref="C5:C6"/>
    <mergeCell ref="D5:D6"/>
    <mergeCell ref="E5:K5"/>
  </mergeCells>
  <printOptions/>
  <pageMargins left="0.7086614173228347" right="0.15748031496062992" top="0.31496062992125984" bottom="0.3937007874015748" header="0.31496062992125984" footer="0.15748031496062992"/>
  <pageSetup horizontalDpi="600" verticalDpi="600" orientation="landscape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2" sqref="A2:K2"/>
    </sheetView>
  </sheetViews>
  <sheetFormatPr defaultColWidth="8.66015625" defaultRowHeight="18"/>
  <cols>
    <col min="1" max="1" width="4" style="0" customWidth="1"/>
    <col min="2" max="2" width="27.41015625" style="0" customWidth="1"/>
    <col min="4" max="4" width="8.16015625" style="0" customWidth="1"/>
  </cols>
  <sheetData>
    <row r="1" spans="1:11" ht="23.25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1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ht="23.25" customHeight="1">
      <c r="A3" s="59"/>
      <c r="B3" s="59"/>
      <c r="C3" s="60"/>
      <c r="D3" s="59"/>
      <c r="E3" s="73"/>
      <c r="F3" s="59"/>
      <c r="G3" s="73"/>
      <c r="H3" s="73"/>
      <c r="I3" s="73"/>
      <c r="J3" s="76" t="s">
        <v>37</v>
      </c>
      <c r="K3" s="76"/>
      <c r="L3" s="76"/>
    </row>
    <row r="4" spans="1:11" ht="18">
      <c r="A4" s="91" t="s">
        <v>0</v>
      </c>
      <c r="B4" s="91" t="s">
        <v>1</v>
      </c>
      <c r="C4" s="91" t="s">
        <v>2</v>
      </c>
      <c r="D4" s="91" t="s">
        <v>3</v>
      </c>
      <c r="E4" s="85" t="s">
        <v>4</v>
      </c>
      <c r="F4" s="85"/>
      <c r="G4" s="85"/>
      <c r="H4" s="85"/>
      <c r="I4" s="85"/>
      <c r="J4" s="85"/>
      <c r="K4" s="86"/>
    </row>
    <row r="5" spans="1:11" ht="18">
      <c r="A5" s="92"/>
      <c r="B5" s="92"/>
      <c r="C5" s="92"/>
      <c r="D5" s="92"/>
      <c r="E5" s="9" t="s">
        <v>29</v>
      </c>
      <c r="F5" s="9" t="s">
        <v>6</v>
      </c>
      <c r="G5" s="9" t="s">
        <v>7</v>
      </c>
      <c r="H5" s="9" t="s">
        <v>5</v>
      </c>
      <c r="I5" s="9" t="s">
        <v>8</v>
      </c>
      <c r="J5" s="9" t="s">
        <v>9</v>
      </c>
      <c r="K5" s="9" t="s">
        <v>10</v>
      </c>
    </row>
    <row r="6" spans="1:11" ht="21" customHeight="1">
      <c r="A6" s="61">
        <v>1</v>
      </c>
      <c r="B6" s="62" t="s">
        <v>15</v>
      </c>
      <c r="C6" s="61" t="s">
        <v>26</v>
      </c>
      <c r="D6" s="63">
        <f>D9+D15</f>
        <v>84279</v>
      </c>
      <c r="E6" s="11">
        <f aca="true" t="shared" si="0" ref="E6:J6">E9+E15</f>
        <v>12915</v>
      </c>
      <c r="F6" s="11">
        <f>F9+F15</f>
        <v>9240</v>
      </c>
      <c r="G6" s="11">
        <f t="shared" si="0"/>
        <v>9552</v>
      </c>
      <c r="H6" s="11">
        <f>H9+H15</f>
        <v>1320</v>
      </c>
      <c r="I6" s="11">
        <f t="shared" si="0"/>
        <v>27588</v>
      </c>
      <c r="J6" s="11">
        <f t="shared" si="0"/>
        <v>11496</v>
      </c>
      <c r="K6" s="11">
        <f>K9+K15</f>
        <v>12168</v>
      </c>
    </row>
    <row r="7" spans="1:11" ht="20.25" customHeight="1">
      <c r="A7" s="64" t="s">
        <v>11</v>
      </c>
      <c r="B7" s="65" t="s">
        <v>16</v>
      </c>
      <c r="C7" s="64"/>
      <c r="D7" s="66"/>
      <c r="E7" s="19"/>
      <c r="F7" s="19"/>
      <c r="G7" s="19"/>
      <c r="H7" s="19"/>
      <c r="I7" s="19"/>
      <c r="J7" s="19"/>
      <c r="K7" s="19"/>
    </row>
    <row r="8" spans="1:11" ht="18.75" customHeight="1">
      <c r="A8" s="56"/>
      <c r="B8" s="57" t="s">
        <v>27</v>
      </c>
      <c r="C8" s="56" t="s">
        <v>12</v>
      </c>
      <c r="D8" s="58">
        <f>SUM(E8:K8)</f>
        <v>75550</v>
      </c>
      <c r="E8" s="18">
        <v>14250</v>
      </c>
      <c r="F8" s="18">
        <v>12000</v>
      </c>
      <c r="G8" s="18">
        <v>12040</v>
      </c>
      <c r="H8" s="18">
        <v>1570</v>
      </c>
      <c r="I8" s="18">
        <v>20120</v>
      </c>
      <c r="J8" s="18">
        <v>9140</v>
      </c>
      <c r="K8" s="18">
        <v>6430</v>
      </c>
    </row>
    <row r="9" spans="1:11" ht="21" customHeight="1">
      <c r="A9" s="56"/>
      <c r="B9" s="70" t="s">
        <v>24</v>
      </c>
      <c r="C9" s="69" t="s">
        <v>12</v>
      </c>
      <c r="D9" s="35">
        <f>SUM(E9:K9)</f>
        <v>34820</v>
      </c>
      <c r="E9" s="32">
        <v>6145</v>
      </c>
      <c r="F9" s="32">
        <v>352</v>
      </c>
      <c r="G9" s="32">
        <v>2437</v>
      </c>
      <c r="H9" s="32">
        <v>787</v>
      </c>
      <c r="I9" s="32">
        <v>13450</v>
      </c>
      <c r="J9" s="32">
        <v>5610</v>
      </c>
      <c r="K9" s="32">
        <v>6039</v>
      </c>
    </row>
    <row r="10" spans="1:11" ht="21" customHeight="1">
      <c r="A10" s="56"/>
      <c r="B10" s="57" t="s">
        <v>25</v>
      </c>
      <c r="C10" s="56" t="s">
        <v>17</v>
      </c>
      <c r="D10" s="67">
        <f aca="true" t="shared" si="1" ref="D10:K10">D9/D8*100</f>
        <v>46.088682991396425</v>
      </c>
      <c r="E10" s="39">
        <f t="shared" si="1"/>
        <v>43.122807017543856</v>
      </c>
      <c r="F10" s="39">
        <f t="shared" si="1"/>
        <v>2.933333333333333</v>
      </c>
      <c r="G10" s="39">
        <f t="shared" si="1"/>
        <v>20.240863787375414</v>
      </c>
      <c r="H10" s="39">
        <f t="shared" si="1"/>
        <v>50.12738853503185</v>
      </c>
      <c r="I10" s="39">
        <f t="shared" si="1"/>
        <v>66.84890656063618</v>
      </c>
      <c r="J10" s="39">
        <f t="shared" si="1"/>
        <v>61.37855579868708</v>
      </c>
      <c r="K10" s="39">
        <f t="shared" si="1"/>
        <v>93.91912908242612</v>
      </c>
    </row>
    <row r="11" spans="1:11" ht="21" customHeight="1" hidden="1">
      <c r="A11" s="56"/>
      <c r="B11" s="57" t="s">
        <v>50</v>
      </c>
      <c r="C11" s="56" t="s">
        <v>12</v>
      </c>
      <c r="D11" s="58">
        <f>SUM(E11:K11)</f>
        <v>55518</v>
      </c>
      <c r="E11" s="18">
        <v>6803</v>
      </c>
      <c r="F11" s="18">
        <v>8377</v>
      </c>
      <c r="G11" s="18">
        <v>7291</v>
      </c>
      <c r="H11" s="18">
        <v>1276</v>
      </c>
      <c r="I11" s="18">
        <v>17615</v>
      </c>
      <c r="J11" s="18">
        <v>7368</v>
      </c>
      <c r="K11" s="18">
        <v>6788</v>
      </c>
    </row>
    <row r="12" spans="1:11" ht="21" customHeight="1">
      <c r="A12" s="56"/>
      <c r="B12" s="57" t="s">
        <v>39</v>
      </c>
      <c r="C12" s="56" t="s">
        <v>17</v>
      </c>
      <c r="D12" s="71">
        <f aca="true" t="shared" si="2" ref="D12:K12">D9/D11*100</f>
        <v>62.71839763680248</v>
      </c>
      <c r="E12" s="39">
        <f t="shared" si="2"/>
        <v>90.32779656034103</v>
      </c>
      <c r="F12" s="39">
        <f t="shared" si="2"/>
        <v>4.201981616330428</v>
      </c>
      <c r="G12" s="39">
        <f t="shared" si="2"/>
        <v>33.42477026470992</v>
      </c>
      <c r="H12" s="39">
        <f t="shared" si="2"/>
        <v>61.677115987460816</v>
      </c>
      <c r="I12" s="39">
        <f t="shared" si="2"/>
        <v>76.35537893840477</v>
      </c>
      <c r="J12" s="39">
        <f t="shared" si="2"/>
        <v>76.1400651465798</v>
      </c>
      <c r="K12" s="39">
        <f t="shared" si="2"/>
        <v>88.96582203889216</v>
      </c>
    </row>
    <row r="13" spans="1:11" ht="18.75" customHeight="1">
      <c r="A13" s="64" t="s">
        <v>13</v>
      </c>
      <c r="B13" s="65" t="s">
        <v>18</v>
      </c>
      <c r="C13" s="64" t="s">
        <v>34</v>
      </c>
      <c r="D13" s="66"/>
      <c r="E13" s="19"/>
      <c r="F13" s="19"/>
      <c r="G13" s="19"/>
      <c r="H13" s="19"/>
      <c r="I13" s="19"/>
      <c r="J13" s="19"/>
      <c r="K13" s="19"/>
    </row>
    <row r="14" spans="1:11" ht="18.75" customHeight="1">
      <c r="A14" s="56"/>
      <c r="B14" s="57" t="s">
        <v>27</v>
      </c>
      <c r="C14" s="56" t="s">
        <v>12</v>
      </c>
      <c r="D14" s="58">
        <f>SUM(E14:K14)</f>
        <v>75550</v>
      </c>
      <c r="E14" s="18">
        <f>E8</f>
        <v>14250</v>
      </c>
      <c r="F14" s="18">
        <f aca="true" t="shared" si="3" ref="F14:K14">F8</f>
        <v>12000</v>
      </c>
      <c r="G14" s="18">
        <f t="shared" si="3"/>
        <v>12040</v>
      </c>
      <c r="H14" s="18">
        <f t="shared" si="3"/>
        <v>1570</v>
      </c>
      <c r="I14" s="18">
        <f t="shared" si="3"/>
        <v>20120</v>
      </c>
      <c r="J14" s="18">
        <f t="shared" si="3"/>
        <v>9140</v>
      </c>
      <c r="K14" s="18">
        <f t="shared" si="3"/>
        <v>6430</v>
      </c>
    </row>
    <row r="15" spans="1:11" ht="21" customHeight="1">
      <c r="A15" s="69"/>
      <c r="B15" s="70" t="s">
        <v>24</v>
      </c>
      <c r="C15" s="69" t="s">
        <v>12</v>
      </c>
      <c r="D15" s="35">
        <f>SUM(E15:K15)</f>
        <v>49459</v>
      </c>
      <c r="E15" s="32">
        <v>6770</v>
      </c>
      <c r="F15" s="32">
        <v>8888</v>
      </c>
      <c r="G15" s="32">
        <v>7115</v>
      </c>
      <c r="H15" s="32">
        <v>533</v>
      </c>
      <c r="I15" s="32">
        <v>14138</v>
      </c>
      <c r="J15" s="32">
        <v>5886</v>
      </c>
      <c r="K15" s="32">
        <v>6129</v>
      </c>
    </row>
    <row r="16" spans="1:11" ht="21" customHeight="1">
      <c r="A16" s="56"/>
      <c r="B16" s="57" t="s">
        <v>25</v>
      </c>
      <c r="C16" s="56" t="s">
        <v>17</v>
      </c>
      <c r="D16" s="67">
        <f>D15/D14*100</f>
        <v>65.46525479814692</v>
      </c>
      <c r="E16" s="39">
        <f aca="true" t="shared" si="4" ref="E16:K16">E15/E14*100</f>
        <v>47.50877192982456</v>
      </c>
      <c r="F16" s="39">
        <f>F15/F14*100</f>
        <v>74.06666666666666</v>
      </c>
      <c r="G16" s="39">
        <f t="shared" si="4"/>
        <v>59.09468438538206</v>
      </c>
      <c r="H16" s="39">
        <f>H15/H14*100</f>
        <v>33.94904458598726</v>
      </c>
      <c r="I16" s="39">
        <f t="shared" si="4"/>
        <v>70.26838966202783</v>
      </c>
      <c r="J16" s="39">
        <f t="shared" si="4"/>
        <v>64.39824945295405</v>
      </c>
      <c r="K16" s="39">
        <f t="shared" si="4"/>
        <v>95.31881804043546</v>
      </c>
    </row>
    <row r="17" spans="1:11" ht="21" customHeight="1" hidden="1">
      <c r="A17" s="56"/>
      <c r="B17" s="57" t="s">
        <v>50</v>
      </c>
      <c r="C17" s="56" t="s">
        <v>12</v>
      </c>
      <c r="D17" s="58">
        <f>SUM(E17:K17)</f>
        <v>62573</v>
      </c>
      <c r="E17" s="18">
        <v>8317</v>
      </c>
      <c r="F17" s="18">
        <v>9504</v>
      </c>
      <c r="G17" s="18">
        <v>11021</v>
      </c>
      <c r="H17" s="18">
        <v>596</v>
      </c>
      <c r="I17" s="18">
        <v>16815</v>
      </c>
      <c r="J17" s="18">
        <v>9484</v>
      </c>
      <c r="K17" s="18">
        <v>6836</v>
      </c>
    </row>
    <row r="18" spans="1:11" ht="21" customHeight="1">
      <c r="A18" s="56"/>
      <c r="B18" s="57" t="s">
        <v>39</v>
      </c>
      <c r="C18" s="56" t="s">
        <v>17</v>
      </c>
      <c r="D18" s="71">
        <f>D15/D17*100</f>
        <v>79.04207885190098</v>
      </c>
      <c r="E18" s="39">
        <f aca="true" t="shared" si="5" ref="E18:K18">E15/E17*100</f>
        <v>81.39954310448479</v>
      </c>
      <c r="F18" s="39">
        <f>F15/F17*100</f>
        <v>93.51851851851852</v>
      </c>
      <c r="G18" s="39">
        <f t="shared" si="5"/>
        <v>64.55857000272206</v>
      </c>
      <c r="H18" s="39">
        <f>H15/H17*100</f>
        <v>89.42953020134227</v>
      </c>
      <c r="I18" s="39">
        <f t="shared" si="5"/>
        <v>84.07969075230449</v>
      </c>
      <c r="J18" s="39">
        <f t="shared" si="5"/>
        <v>62.06242091944327</v>
      </c>
      <c r="K18" s="39">
        <f t="shared" si="5"/>
        <v>89.65769455822118</v>
      </c>
    </row>
    <row r="19" spans="1:11" ht="21" customHeight="1">
      <c r="A19" s="61">
        <v>2</v>
      </c>
      <c r="B19" s="62" t="s">
        <v>19</v>
      </c>
      <c r="C19" s="61" t="s">
        <v>26</v>
      </c>
      <c r="D19" s="63">
        <f>D22+D28</f>
        <v>23495</v>
      </c>
      <c r="E19" s="11">
        <f aca="true" t="shared" si="6" ref="E19:K19">E22+E28</f>
        <v>7541</v>
      </c>
      <c r="F19" s="11">
        <f>F22+F28</f>
        <v>6950</v>
      </c>
      <c r="G19" s="11">
        <f t="shared" si="6"/>
        <v>1821</v>
      </c>
      <c r="H19" s="11">
        <f>H22+H28</f>
        <v>379</v>
      </c>
      <c r="I19" s="11">
        <f t="shared" si="6"/>
        <v>1216</v>
      </c>
      <c r="J19" s="11">
        <f t="shared" si="6"/>
        <v>2777</v>
      </c>
      <c r="K19" s="11">
        <f t="shared" si="6"/>
        <v>2811</v>
      </c>
    </row>
    <row r="20" spans="1:11" ht="19.5" customHeight="1">
      <c r="A20" s="64" t="s">
        <v>11</v>
      </c>
      <c r="B20" s="65" t="s">
        <v>16</v>
      </c>
      <c r="C20" s="64"/>
      <c r="D20" s="58"/>
      <c r="E20" s="19"/>
      <c r="F20" s="19"/>
      <c r="G20" s="19"/>
      <c r="H20" s="27"/>
      <c r="I20" s="19"/>
      <c r="J20" s="19"/>
      <c r="K20" s="19"/>
    </row>
    <row r="21" spans="1:11" ht="22.5" customHeight="1">
      <c r="A21" s="56"/>
      <c r="B21" s="57" t="s">
        <v>27</v>
      </c>
      <c r="C21" s="56" t="s">
        <v>12</v>
      </c>
      <c r="D21" s="58">
        <f>SUM(E21:K21)</f>
        <v>23580</v>
      </c>
      <c r="E21" s="18">
        <v>9120</v>
      </c>
      <c r="F21" s="18">
        <v>5050</v>
      </c>
      <c r="G21" s="18">
        <v>3000</v>
      </c>
      <c r="H21" s="18">
        <v>1020</v>
      </c>
      <c r="I21" s="18">
        <v>1440</v>
      </c>
      <c r="J21" s="18">
        <v>2480</v>
      </c>
      <c r="K21" s="18">
        <v>1470</v>
      </c>
    </row>
    <row r="22" spans="1:11" ht="21" customHeight="1">
      <c r="A22" s="69"/>
      <c r="B22" s="70" t="s">
        <v>24</v>
      </c>
      <c r="C22" s="69" t="s">
        <v>12</v>
      </c>
      <c r="D22" s="35">
        <f>SUM(E22:K22)</f>
        <v>10018</v>
      </c>
      <c r="E22" s="32">
        <v>3633</v>
      </c>
      <c r="F22" s="32">
        <v>2230</v>
      </c>
      <c r="G22" s="32">
        <v>568</v>
      </c>
      <c r="H22" s="32">
        <v>231</v>
      </c>
      <c r="I22" s="32">
        <v>595</v>
      </c>
      <c r="J22" s="32">
        <v>1369</v>
      </c>
      <c r="K22" s="32">
        <v>1392</v>
      </c>
    </row>
    <row r="23" spans="1:11" ht="21" customHeight="1">
      <c r="A23" s="56"/>
      <c r="B23" s="57" t="s">
        <v>25</v>
      </c>
      <c r="C23" s="56" t="s">
        <v>17</v>
      </c>
      <c r="D23" s="67">
        <f>D22/D21*100</f>
        <v>42.48515691263783</v>
      </c>
      <c r="E23" s="39">
        <f aca="true" t="shared" si="7" ref="E23:J23">E22/E21*100</f>
        <v>39.83552631578947</v>
      </c>
      <c r="F23" s="39">
        <f>F22/F21*100</f>
        <v>44.15841584158416</v>
      </c>
      <c r="G23" s="39">
        <f t="shared" si="7"/>
        <v>18.933333333333334</v>
      </c>
      <c r="H23" s="39">
        <f>H22/H21*100</f>
        <v>22.647058823529413</v>
      </c>
      <c r="I23" s="39">
        <f t="shared" si="7"/>
        <v>41.31944444444444</v>
      </c>
      <c r="J23" s="39">
        <f t="shared" si="7"/>
        <v>55.20161290322581</v>
      </c>
      <c r="K23" s="39">
        <f>K22/K21*100</f>
        <v>94.6938775510204</v>
      </c>
    </row>
    <row r="24" spans="1:11" ht="21" customHeight="1" hidden="1">
      <c r="A24" s="56"/>
      <c r="B24" s="57" t="s">
        <v>50</v>
      </c>
      <c r="C24" s="56" t="s">
        <v>12</v>
      </c>
      <c r="D24" s="58">
        <f>SUM(E24:K24)</f>
        <v>15715</v>
      </c>
      <c r="E24" s="18">
        <v>4131</v>
      </c>
      <c r="F24" s="18">
        <v>5021</v>
      </c>
      <c r="G24" s="18">
        <v>1643</v>
      </c>
      <c r="H24" s="18">
        <v>883</v>
      </c>
      <c r="I24" s="18">
        <v>1054</v>
      </c>
      <c r="J24" s="18">
        <v>1760</v>
      </c>
      <c r="K24" s="18">
        <v>1223</v>
      </c>
    </row>
    <row r="25" spans="1:11" ht="21" customHeight="1">
      <c r="A25" s="56"/>
      <c r="B25" s="57" t="s">
        <v>39</v>
      </c>
      <c r="C25" s="56" t="s">
        <v>17</v>
      </c>
      <c r="D25" s="71">
        <f>D22/D24*100</f>
        <v>63.74801145402482</v>
      </c>
      <c r="E25" s="39">
        <f aca="true" t="shared" si="8" ref="E25:K25">E22/E24*100</f>
        <v>87.9448075526507</v>
      </c>
      <c r="F25" s="39">
        <f>F22/F24*100</f>
        <v>44.413463453495325</v>
      </c>
      <c r="G25" s="39">
        <f t="shared" si="8"/>
        <v>34.57090687766281</v>
      </c>
      <c r="H25" s="39">
        <f>H22/H24*100</f>
        <v>26.160815402038505</v>
      </c>
      <c r="I25" s="39">
        <f t="shared" si="8"/>
        <v>56.451612903225815</v>
      </c>
      <c r="J25" s="39">
        <f t="shared" si="8"/>
        <v>77.7840909090909</v>
      </c>
      <c r="K25" s="39">
        <f t="shared" si="8"/>
        <v>113.81847914963205</v>
      </c>
    </row>
    <row r="26" spans="1:11" ht="21" customHeight="1">
      <c r="A26" s="64" t="s">
        <v>13</v>
      </c>
      <c r="B26" s="65" t="s">
        <v>18</v>
      </c>
      <c r="C26" s="64" t="s">
        <v>26</v>
      </c>
      <c r="D26" s="66"/>
      <c r="E26" s="19"/>
      <c r="F26" s="19"/>
      <c r="G26" s="19"/>
      <c r="H26" s="19"/>
      <c r="I26" s="19"/>
      <c r="J26" s="19"/>
      <c r="K26" s="19"/>
    </row>
    <row r="27" spans="1:11" ht="20.25" customHeight="1">
      <c r="A27" s="56"/>
      <c r="B27" s="57" t="s">
        <v>27</v>
      </c>
      <c r="C27" s="56" t="s">
        <v>12</v>
      </c>
      <c r="D27" s="58">
        <f>SUM(E27:K27)</f>
        <v>23580</v>
      </c>
      <c r="E27" s="18">
        <f aca="true" t="shared" si="9" ref="E27:K27">E21</f>
        <v>9120</v>
      </c>
      <c r="F27" s="18">
        <f>F21</f>
        <v>5050</v>
      </c>
      <c r="G27" s="18">
        <f t="shared" si="9"/>
        <v>3000</v>
      </c>
      <c r="H27" s="18">
        <f>H21</f>
        <v>1020</v>
      </c>
      <c r="I27" s="18">
        <f t="shared" si="9"/>
        <v>1440</v>
      </c>
      <c r="J27" s="18">
        <f t="shared" si="9"/>
        <v>2480</v>
      </c>
      <c r="K27" s="18">
        <f t="shared" si="9"/>
        <v>1470</v>
      </c>
    </row>
    <row r="28" spans="1:11" ht="21" customHeight="1">
      <c r="A28" s="69"/>
      <c r="B28" s="70" t="s">
        <v>24</v>
      </c>
      <c r="C28" s="69" t="s">
        <v>12</v>
      </c>
      <c r="D28" s="35">
        <f>SUM(E28:K28)</f>
        <v>13477</v>
      </c>
      <c r="E28" s="32">
        <v>3908</v>
      </c>
      <c r="F28" s="32">
        <v>4720</v>
      </c>
      <c r="G28" s="32">
        <v>1253</v>
      </c>
      <c r="H28" s="32">
        <v>148</v>
      </c>
      <c r="I28" s="32">
        <v>621</v>
      </c>
      <c r="J28" s="32">
        <v>1408</v>
      </c>
      <c r="K28" s="32">
        <v>1419</v>
      </c>
    </row>
    <row r="29" spans="1:11" ht="18" customHeight="1">
      <c r="A29" s="56"/>
      <c r="B29" s="57" t="s">
        <v>25</v>
      </c>
      <c r="C29" s="56" t="s">
        <v>17</v>
      </c>
      <c r="D29" s="67">
        <f>D28/D27*100</f>
        <v>57.15436810856658</v>
      </c>
      <c r="E29" s="39">
        <f>E28/E27*100</f>
        <v>42.85087719298246</v>
      </c>
      <c r="F29" s="39">
        <f aca="true" t="shared" si="10" ref="F29:K29">F28/F27*100</f>
        <v>93.46534653465348</v>
      </c>
      <c r="G29" s="39">
        <f t="shared" si="10"/>
        <v>41.766666666666666</v>
      </c>
      <c r="H29" s="39">
        <f t="shared" si="10"/>
        <v>14.50980392156863</v>
      </c>
      <c r="I29" s="39">
        <f t="shared" si="10"/>
        <v>43.125</v>
      </c>
      <c r="J29" s="39">
        <f t="shared" si="10"/>
        <v>56.774193548387096</v>
      </c>
      <c r="K29" s="39">
        <f t="shared" si="10"/>
        <v>96.53061224489797</v>
      </c>
    </row>
    <row r="30" spans="1:11" ht="21" customHeight="1" hidden="1">
      <c r="A30" s="56"/>
      <c r="B30" s="57" t="s">
        <v>50</v>
      </c>
      <c r="C30" s="56" t="s">
        <v>12</v>
      </c>
      <c r="D30" s="58">
        <f>SUM(E30:K30)</f>
        <v>17829</v>
      </c>
      <c r="E30" s="18">
        <v>4905</v>
      </c>
      <c r="F30" s="18">
        <v>5466</v>
      </c>
      <c r="G30" s="18">
        <v>2618</v>
      </c>
      <c r="H30" s="18">
        <v>353</v>
      </c>
      <c r="I30" s="18">
        <v>1047</v>
      </c>
      <c r="J30" s="18">
        <v>2176</v>
      </c>
      <c r="K30" s="18">
        <v>1264</v>
      </c>
    </row>
    <row r="31" spans="1:11" ht="21" customHeight="1">
      <c r="A31" s="56"/>
      <c r="B31" s="57" t="s">
        <v>39</v>
      </c>
      <c r="C31" s="56" t="s">
        <v>17</v>
      </c>
      <c r="D31" s="71">
        <f>D28/D30*100</f>
        <v>75.59033036064838</v>
      </c>
      <c r="E31" s="39">
        <f aca="true" t="shared" si="11" ref="E31:K31">E28/E30*100</f>
        <v>79.67380224260958</v>
      </c>
      <c r="F31" s="39">
        <f t="shared" si="11"/>
        <v>86.35199414562751</v>
      </c>
      <c r="G31" s="39">
        <f t="shared" si="11"/>
        <v>47.860962566844925</v>
      </c>
      <c r="H31" s="39">
        <f t="shared" si="11"/>
        <v>41.92634560906516</v>
      </c>
      <c r="I31" s="39">
        <f t="shared" si="11"/>
        <v>59.31232091690545</v>
      </c>
      <c r="J31" s="39">
        <f t="shared" si="11"/>
        <v>64.70588235294117</v>
      </c>
      <c r="K31" s="39">
        <f t="shared" si="11"/>
        <v>112.2626582278481</v>
      </c>
    </row>
    <row r="32" spans="1:11" ht="20.25" customHeight="1">
      <c r="A32" s="61">
        <v>3</v>
      </c>
      <c r="B32" s="62" t="s">
        <v>28</v>
      </c>
      <c r="C32" s="61" t="s">
        <v>26</v>
      </c>
      <c r="D32" s="63">
        <f>D34</f>
        <v>185</v>
      </c>
      <c r="E32" s="11">
        <f aca="true" t="shared" si="12" ref="E32:K32">E34</f>
        <v>62</v>
      </c>
      <c r="F32" s="11">
        <f>F34</f>
        <v>0</v>
      </c>
      <c r="G32" s="11">
        <f t="shared" si="12"/>
        <v>123</v>
      </c>
      <c r="H32" s="11">
        <f>H34</f>
        <v>0</v>
      </c>
      <c r="I32" s="11">
        <f t="shared" si="12"/>
        <v>0</v>
      </c>
      <c r="J32" s="11">
        <f t="shared" si="12"/>
        <v>0</v>
      </c>
      <c r="K32" s="11">
        <f t="shared" si="12"/>
        <v>0</v>
      </c>
    </row>
    <row r="33" spans="1:11" ht="21" customHeight="1" hidden="1">
      <c r="A33" s="56"/>
      <c r="B33" s="57" t="s">
        <v>27</v>
      </c>
      <c r="C33" s="56" t="s">
        <v>12</v>
      </c>
      <c r="D33" s="58">
        <f>SUM(E33:K33)</f>
        <v>28230</v>
      </c>
      <c r="E33" s="18">
        <v>7260</v>
      </c>
      <c r="F33" s="18">
        <v>4910</v>
      </c>
      <c r="G33" s="18">
        <v>4990</v>
      </c>
      <c r="H33" s="18">
        <v>1080</v>
      </c>
      <c r="I33" s="18">
        <v>5030</v>
      </c>
      <c r="J33" s="18">
        <v>2200</v>
      </c>
      <c r="K33" s="18">
        <v>2760</v>
      </c>
    </row>
    <row r="34" spans="1:11" ht="18" customHeight="1">
      <c r="A34" s="69"/>
      <c r="B34" s="70" t="s">
        <v>24</v>
      </c>
      <c r="C34" s="69" t="s">
        <v>12</v>
      </c>
      <c r="D34" s="35">
        <f>SUM(E34:K34)</f>
        <v>185</v>
      </c>
      <c r="E34" s="32">
        <v>62</v>
      </c>
      <c r="F34" s="32"/>
      <c r="G34" s="32">
        <v>123</v>
      </c>
      <c r="H34" s="32"/>
      <c r="I34" s="32"/>
      <c r="J34" s="32"/>
      <c r="K34" s="32"/>
    </row>
    <row r="35" spans="1:11" ht="20.25" customHeight="1">
      <c r="A35" s="56"/>
      <c r="B35" s="57" t="s">
        <v>25</v>
      </c>
      <c r="C35" s="56" t="s">
        <v>17</v>
      </c>
      <c r="D35" s="68">
        <f>D34/D33*100</f>
        <v>0.6553312079348211</v>
      </c>
      <c r="E35" s="39">
        <f aca="true" t="shared" si="13" ref="E35:K35">E34/E33*100</f>
        <v>0.8539944903581268</v>
      </c>
      <c r="F35" s="39">
        <f>F34/F33*100</f>
        <v>0</v>
      </c>
      <c r="G35" s="39">
        <f t="shared" si="13"/>
        <v>2.464929859719439</v>
      </c>
      <c r="H35" s="39">
        <f>H34/H33*100</f>
        <v>0</v>
      </c>
      <c r="I35" s="39">
        <f t="shared" si="13"/>
        <v>0</v>
      </c>
      <c r="J35" s="39">
        <f t="shared" si="13"/>
        <v>0</v>
      </c>
      <c r="K35" s="74">
        <f t="shared" si="13"/>
        <v>0</v>
      </c>
    </row>
    <row r="36" spans="1:11" ht="21" customHeight="1" hidden="1">
      <c r="A36" s="56"/>
      <c r="B36" s="57" t="s">
        <v>50</v>
      </c>
      <c r="C36" s="56" t="s">
        <v>17</v>
      </c>
      <c r="D36" s="58">
        <f>SUM(E36:K36)</f>
        <v>5038</v>
      </c>
      <c r="E36" s="18">
        <v>912</v>
      </c>
      <c r="F36" s="18">
        <v>400</v>
      </c>
      <c r="G36" s="18">
        <v>1368</v>
      </c>
      <c r="H36" s="18">
        <v>400</v>
      </c>
      <c r="I36" s="18">
        <v>1396</v>
      </c>
      <c r="J36" s="18">
        <v>114</v>
      </c>
      <c r="K36" s="18">
        <v>448</v>
      </c>
    </row>
    <row r="37" spans="1:11" ht="21" customHeight="1">
      <c r="A37" s="56"/>
      <c r="B37" s="57" t="s">
        <v>39</v>
      </c>
      <c r="C37" s="56" t="s">
        <v>17</v>
      </c>
      <c r="D37" s="68">
        <f>D34/D36*100</f>
        <v>3.6720921000396984</v>
      </c>
      <c r="E37" s="39">
        <f aca="true" t="shared" si="14" ref="E37:K37">E34/E36*100</f>
        <v>6.798245614035088</v>
      </c>
      <c r="F37" s="39">
        <f t="shared" si="14"/>
        <v>0</v>
      </c>
      <c r="G37" s="39">
        <f t="shared" si="14"/>
        <v>8.991228070175438</v>
      </c>
      <c r="H37" s="39">
        <f t="shared" si="14"/>
        <v>0</v>
      </c>
      <c r="I37" s="39">
        <f t="shared" si="14"/>
        <v>0</v>
      </c>
      <c r="J37" s="39">
        <f t="shared" si="14"/>
        <v>0</v>
      </c>
      <c r="K37" s="39">
        <f t="shared" si="14"/>
        <v>0</v>
      </c>
    </row>
    <row r="38" spans="1:11" ht="21" customHeight="1">
      <c r="A38" s="61">
        <v>4</v>
      </c>
      <c r="B38" s="62" t="s">
        <v>20</v>
      </c>
      <c r="C38" s="61" t="s">
        <v>26</v>
      </c>
      <c r="D38" s="63">
        <f>D41+D47+D53</f>
        <v>538994</v>
      </c>
      <c r="E38" s="11">
        <f aca="true" t="shared" si="15" ref="E38:K38">E41+E47+E53</f>
        <v>199904</v>
      </c>
      <c r="F38" s="11">
        <f>F41+F47+F53</f>
        <v>74553</v>
      </c>
      <c r="G38" s="11">
        <f t="shared" si="15"/>
        <v>71517</v>
      </c>
      <c r="H38" s="11">
        <f>H41+H47+H53</f>
        <v>18832</v>
      </c>
      <c r="I38" s="11">
        <f t="shared" si="15"/>
        <v>156788</v>
      </c>
      <c r="J38" s="11">
        <f t="shared" si="15"/>
        <v>9500</v>
      </c>
      <c r="K38" s="11">
        <f t="shared" si="15"/>
        <v>7900</v>
      </c>
    </row>
    <row r="39" spans="1:11" ht="21" customHeight="1">
      <c r="A39" s="64" t="s">
        <v>11</v>
      </c>
      <c r="B39" s="65" t="s">
        <v>40</v>
      </c>
      <c r="C39" s="64"/>
      <c r="D39" s="66"/>
      <c r="E39" s="19"/>
      <c r="F39" s="19"/>
      <c r="G39" s="19"/>
      <c r="H39" s="19"/>
      <c r="I39" s="19"/>
      <c r="J39" s="19"/>
      <c r="K39" s="19"/>
    </row>
    <row r="40" spans="1:11" ht="24" customHeight="1">
      <c r="A40" s="56"/>
      <c r="B40" s="57" t="s">
        <v>27</v>
      </c>
      <c r="C40" s="56" t="s">
        <v>12</v>
      </c>
      <c r="D40" s="58">
        <f>SUM(E40:K40)</f>
        <v>29950</v>
      </c>
      <c r="E40" s="18">
        <v>11910</v>
      </c>
      <c r="F40" s="18">
        <v>7150</v>
      </c>
      <c r="G40" s="18">
        <v>3770</v>
      </c>
      <c r="H40" s="18">
        <v>670</v>
      </c>
      <c r="I40" s="18">
        <v>2910</v>
      </c>
      <c r="J40" s="18">
        <v>940</v>
      </c>
      <c r="K40" s="18">
        <v>2600</v>
      </c>
    </row>
    <row r="41" spans="1:11" ht="21" customHeight="1">
      <c r="A41" s="69"/>
      <c r="B41" s="70" t="s">
        <v>24</v>
      </c>
      <c r="C41" s="69" t="s">
        <v>12</v>
      </c>
      <c r="D41" s="35">
        <f>SUM(E41:K41)</f>
        <v>56070</v>
      </c>
      <c r="E41" s="32">
        <v>50819</v>
      </c>
      <c r="F41" s="32">
        <v>1473</v>
      </c>
      <c r="G41" s="32">
        <v>2600</v>
      </c>
      <c r="H41" s="32">
        <v>1178</v>
      </c>
      <c r="I41" s="32"/>
      <c r="J41" s="32"/>
      <c r="K41" s="32"/>
    </row>
    <row r="42" spans="1:11" ht="21" customHeight="1">
      <c r="A42" s="56"/>
      <c r="B42" s="57" t="s">
        <v>25</v>
      </c>
      <c r="C42" s="56" t="s">
        <v>17</v>
      </c>
      <c r="D42" s="67">
        <f>D41/D40*100</f>
        <v>187.21202003338897</v>
      </c>
      <c r="E42" s="39">
        <f>E41/E40*100</f>
        <v>426.69185558354326</v>
      </c>
      <c r="F42" s="39">
        <f aca="true" t="shared" si="16" ref="F42:K42">F41/F40*100</f>
        <v>20.6013986013986</v>
      </c>
      <c r="G42" s="39">
        <f t="shared" si="16"/>
        <v>68.96551724137932</v>
      </c>
      <c r="H42" s="39">
        <f t="shared" si="16"/>
        <v>175.82089552238807</v>
      </c>
      <c r="I42" s="39">
        <f t="shared" si="16"/>
        <v>0</v>
      </c>
      <c r="J42" s="39">
        <f t="shared" si="16"/>
        <v>0</v>
      </c>
      <c r="K42" s="39">
        <f t="shared" si="16"/>
        <v>0</v>
      </c>
    </row>
    <row r="43" spans="1:11" ht="21" customHeight="1" hidden="1">
      <c r="A43" s="56"/>
      <c r="B43" s="57" t="s">
        <v>50</v>
      </c>
      <c r="C43" s="56" t="s">
        <v>12</v>
      </c>
      <c r="D43" s="58">
        <f>SUM(E43:K43)</f>
        <v>5246</v>
      </c>
      <c r="E43" s="18">
        <v>2884</v>
      </c>
      <c r="F43" s="18">
        <v>590</v>
      </c>
      <c r="G43" s="18">
        <v>609</v>
      </c>
      <c r="H43" s="18">
        <v>491</v>
      </c>
      <c r="I43" s="18">
        <v>556</v>
      </c>
      <c r="J43" s="18">
        <v>40</v>
      </c>
      <c r="K43" s="18">
        <v>76</v>
      </c>
    </row>
    <row r="44" spans="1:11" ht="21" customHeight="1">
      <c r="A44" s="56"/>
      <c r="B44" s="57" t="s">
        <v>39</v>
      </c>
      <c r="C44" s="56" t="s">
        <v>17</v>
      </c>
      <c r="D44" s="66">
        <f>D41/D43*100</f>
        <v>1068.8143347312239</v>
      </c>
      <c r="E44" s="39">
        <f aca="true" t="shared" si="17" ref="E44:K44">E41/E43*100</f>
        <v>1762.101248266297</v>
      </c>
      <c r="F44" s="39">
        <f t="shared" si="17"/>
        <v>249.66101694915253</v>
      </c>
      <c r="G44" s="39">
        <f t="shared" si="17"/>
        <v>426.9293924466338</v>
      </c>
      <c r="H44" s="39">
        <f t="shared" si="17"/>
        <v>239.91853360488798</v>
      </c>
      <c r="I44" s="39">
        <f t="shared" si="17"/>
        <v>0</v>
      </c>
      <c r="J44" s="39">
        <f t="shared" si="17"/>
        <v>0</v>
      </c>
      <c r="K44" s="39">
        <f t="shared" si="17"/>
        <v>0</v>
      </c>
    </row>
    <row r="45" spans="1:11" ht="21" customHeight="1">
      <c r="A45" s="64" t="s">
        <v>13</v>
      </c>
      <c r="B45" s="65" t="s">
        <v>18</v>
      </c>
      <c r="C45" s="64"/>
      <c r="D45" s="66"/>
      <c r="E45" s="19"/>
      <c r="F45" s="19"/>
      <c r="G45" s="19"/>
      <c r="H45" s="19"/>
      <c r="I45" s="19"/>
      <c r="J45" s="19"/>
      <c r="K45" s="19"/>
    </row>
    <row r="46" spans="1:11" ht="22.5" customHeight="1">
      <c r="A46" s="56"/>
      <c r="B46" s="57" t="s">
        <v>27</v>
      </c>
      <c r="C46" s="56" t="s">
        <v>12</v>
      </c>
      <c r="D46" s="58">
        <f>SUM(E46:K46)</f>
        <v>307130</v>
      </c>
      <c r="E46" s="18">
        <v>85830</v>
      </c>
      <c r="F46" s="18">
        <v>55150</v>
      </c>
      <c r="G46" s="18">
        <v>35450</v>
      </c>
      <c r="H46" s="18">
        <v>9960</v>
      </c>
      <c r="I46" s="18">
        <v>91520</v>
      </c>
      <c r="J46" s="18">
        <v>16510</v>
      </c>
      <c r="K46" s="18">
        <v>12710</v>
      </c>
    </row>
    <row r="47" spans="1:11" ht="18.75" customHeight="1">
      <c r="A47" s="69"/>
      <c r="B47" s="70" t="s">
        <v>24</v>
      </c>
      <c r="C47" s="69" t="s">
        <v>12</v>
      </c>
      <c r="D47" s="35">
        <f>SUM(E47:K47)</f>
        <v>245842</v>
      </c>
      <c r="E47" s="32">
        <v>69021</v>
      </c>
      <c r="F47" s="32">
        <v>36640</v>
      </c>
      <c r="G47" s="32">
        <v>36717</v>
      </c>
      <c r="H47" s="32">
        <v>8630</v>
      </c>
      <c r="I47" s="32">
        <v>78394</v>
      </c>
      <c r="J47" s="32">
        <v>9500</v>
      </c>
      <c r="K47" s="32">
        <v>6940</v>
      </c>
    </row>
    <row r="48" spans="1:11" ht="18.75" customHeight="1">
      <c r="A48" s="56"/>
      <c r="B48" s="57" t="s">
        <v>25</v>
      </c>
      <c r="C48" s="56" t="s">
        <v>17</v>
      </c>
      <c r="D48" s="67">
        <f>D47/D46*100</f>
        <v>80.04493211343731</v>
      </c>
      <c r="E48" s="39">
        <f aca="true" t="shared" si="18" ref="E48:K48">E47/E46*100</f>
        <v>80.41593848304788</v>
      </c>
      <c r="F48" s="39">
        <f>F47/F46*100</f>
        <v>66.43699002719855</v>
      </c>
      <c r="G48" s="39">
        <f t="shared" si="18"/>
        <v>103.574047954866</v>
      </c>
      <c r="H48" s="39">
        <f>H47/H46*100</f>
        <v>86.64658634538152</v>
      </c>
      <c r="I48" s="39">
        <f t="shared" si="18"/>
        <v>85.65777972027972</v>
      </c>
      <c r="J48" s="39">
        <f t="shared" si="18"/>
        <v>57.540884312537855</v>
      </c>
      <c r="K48" s="39">
        <f t="shared" si="18"/>
        <v>54.602675059008654</v>
      </c>
    </row>
    <row r="49" spans="1:11" ht="21" customHeight="1" hidden="1">
      <c r="A49" s="56"/>
      <c r="B49" s="57" t="s">
        <v>50</v>
      </c>
      <c r="C49" s="56" t="s">
        <v>17</v>
      </c>
      <c r="D49" s="58">
        <f>SUM(E49:K49)</f>
        <v>313267</v>
      </c>
      <c r="E49" s="18">
        <v>117356</v>
      </c>
      <c r="F49" s="18">
        <v>40360</v>
      </c>
      <c r="G49" s="18">
        <v>43735</v>
      </c>
      <c r="H49" s="18">
        <v>12478</v>
      </c>
      <c r="I49" s="18">
        <v>78828</v>
      </c>
      <c r="J49" s="18">
        <v>12100</v>
      </c>
      <c r="K49" s="18">
        <v>8410</v>
      </c>
    </row>
    <row r="50" spans="1:11" ht="18.75" customHeight="1">
      <c r="A50" s="56"/>
      <c r="B50" s="57" t="s">
        <v>39</v>
      </c>
      <c r="C50" s="56" t="s">
        <v>17</v>
      </c>
      <c r="D50" s="71">
        <f>D47/D49*100</f>
        <v>78.47682647709462</v>
      </c>
      <c r="E50" s="39">
        <f aca="true" t="shared" si="19" ref="E50:K50">E47/E49*100</f>
        <v>58.81335423838576</v>
      </c>
      <c r="F50" s="39">
        <f>F47/F49*100</f>
        <v>90.78295341922696</v>
      </c>
      <c r="G50" s="39">
        <f t="shared" si="19"/>
        <v>83.95335543614954</v>
      </c>
      <c r="H50" s="39">
        <f>H47/H49*100</f>
        <v>69.16172463535824</v>
      </c>
      <c r="I50" s="39">
        <f t="shared" si="19"/>
        <v>99.44943421119399</v>
      </c>
      <c r="J50" s="39">
        <f t="shared" si="19"/>
        <v>78.51239669421489</v>
      </c>
      <c r="K50" s="39">
        <f t="shared" si="19"/>
        <v>82.52080856123662</v>
      </c>
    </row>
    <row r="51" spans="1:11" ht="18.75" customHeight="1">
      <c r="A51" s="64" t="s">
        <v>14</v>
      </c>
      <c r="B51" s="65" t="s">
        <v>21</v>
      </c>
      <c r="C51" s="64"/>
      <c r="D51" s="66"/>
      <c r="E51" s="19"/>
      <c r="F51" s="19"/>
      <c r="G51" s="19"/>
      <c r="H51" s="19"/>
      <c r="I51" s="19"/>
      <c r="J51" s="19"/>
      <c r="K51" s="19"/>
    </row>
    <row r="52" spans="1:11" ht="23.25" customHeight="1">
      <c r="A52" s="56"/>
      <c r="B52" s="57" t="s">
        <v>27</v>
      </c>
      <c r="C52" s="56" t="s">
        <v>12</v>
      </c>
      <c r="D52" s="58">
        <f>D46</f>
        <v>307130</v>
      </c>
      <c r="E52" s="18">
        <f aca="true" t="shared" si="20" ref="E52:K52">E46</f>
        <v>85830</v>
      </c>
      <c r="F52" s="18">
        <f>F46</f>
        <v>55150</v>
      </c>
      <c r="G52" s="18">
        <f t="shared" si="20"/>
        <v>35450</v>
      </c>
      <c r="H52" s="18">
        <f>H46</f>
        <v>9960</v>
      </c>
      <c r="I52" s="18">
        <f t="shared" si="20"/>
        <v>91520</v>
      </c>
      <c r="J52" s="18">
        <f t="shared" si="20"/>
        <v>16510</v>
      </c>
      <c r="K52" s="18">
        <f t="shared" si="20"/>
        <v>12710</v>
      </c>
    </row>
    <row r="53" spans="1:11" ht="18.75" customHeight="1">
      <c r="A53" s="30"/>
      <c r="B53" s="31" t="s">
        <v>24</v>
      </c>
      <c r="C53" s="30" t="s">
        <v>12</v>
      </c>
      <c r="D53" s="32">
        <f>SUM(E53:K53)</f>
        <v>237082</v>
      </c>
      <c r="E53" s="32">
        <v>80064</v>
      </c>
      <c r="F53" s="32">
        <v>36440</v>
      </c>
      <c r="G53" s="32">
        <v>32200</v>
      </c>
      <c r="H53" s="32">
        <v>9024</v>
      </c>
      <c r="I53" s="32">
        <v>78394</v>
      </c>
      <c r="J53" s="32"/>
      <c r="K53" s="32">
        <v>960</v>
      </c>
    </row>
    <row r="54" spans="1:11" ht="18.75" customHeight="1">
      <c r="A54" s="56"/>
      <c r="B54" s="57" t="s">
        <v>25</v>
      </c>
      <c r="C54" s="56" t="s">
        <v>17</v>
      </c>
      <c r="D54" s="67">
        <f>D53/D52*100</f>
        <v>77.19271969524306</v>
      </c>
      <c r="E54" s="74">
        <f aca="true" t="shared" si="21" ref="E54:K54">E53/E52*100</f>
        <v>93.28206920657112</v>
      </c>
      <c r="F54" s="39">
        <f>F53/F52*100</f>
        <v>66.07434270172257</v>
      </c>
      <c r="G54" s="39">
        <f t="shared" si="21"/>
        <v>90.83215796897038</v>
      </c>
      <c r="H54" s="39">
        <f>H53/H52*100</f>
        <v>90.60240963855422</v>
      </c>
      <c r="I54" s="74">
        <f t="shared" si="21"/>
        <v>85.65777972027972</v>
      </c>
      <c r="J54" s="39">
        <f t="shared" si="21"/>
        <v>0</v>
      </c>
      <c r="K54" s="39">
        <f t="shared" si="21"/>
        <v>7.553107789142407</v>
      </c>
    </row>
    <row r="55" spans="1:11" ht="21" customHeight="1" hidden="1">
      <c r="A55" s="56"/>
      <c r="B55" s="57" t="s">
        <v>50</v>
      </c>
      <c r="C55" s="56" t="s">
        <v>17</v>
      </c>
      <c r="D55" s="58">
        <f>SUM(E55:K55)</f>
        <v>354169</v>
      </c>
      <c r="E55" s="18">
        <v>154876</v>
      </c>
      <c r="F55" s="18">
        <v>40360</v>
      </c>
      <c r="G55" s="18">
        <v>44485</v>
      </c>
      <c r="H55" s="18">
        <v>14056</v>
      </c>
      <c r="I55" s="18">
        <v>80512</v>
      </c>
      <c r="J55" s="18">
        <v>11100</v>
      </c>
      <c r="K55" s="18">
        <v>8780</v>
      </c>
    </row>
    <row r="56" spans="1:11" ht="18.75" customHeight="1">
      <c r="A56" s="56"/>
      <c r="B56" s="57" t="s">
        <v>39</v>
      </c>
      <c r="C56" s="56" t="s">
        <v>17</v>
      </c>
      <c r="D56" s="71">
        <f>D53/D55*100</f>
        <v>66.94035898116437</v>
      </c>
      <c r="E56" s="39">
        <f aca="true" t="shared" si="22" ref="E56:K56">E53/E55*100</f>
        <v>51.6955499883778</v>
      </c>
      <c r="F56" s="39">
        <f>F53/F55*100</f>
        <v>90.28741328047572</v>
      </c>
      <c r="G56" s="39">
        <f t="shared" si="22"/>
        <v>72.38394964594808</v>
      </c>
      <c r="H56" s="39">
        <f>H53/H55*100</f>
        <v>64.20034149117815</v>
      </c>
      <c r="I56" s="39">
        <f t="shared" si="22"/>
        <v>97.36933624801271</v>
      </c>
      <c r="J56" s="39">
        <f t="shared" si="22"/>
        <v>0</v>
      </c>
      <c r="K56" s="39">
        <f t="shared" si="22"/>
        <v>10.933940774487471</v>
      </c>
    </row>
    <row r="57" spans="1:11" ht="18.75" customHeight="1">
      <c r="A57" s="61">
        <v>5</v>
      </c>
      <c r="B57" s="62" t="s">
        <v>22</v>
      </c>
      <c r="C57" s="61" t="s">
        <v>26</v>
      </c>
      <c r="D57" s="63">
        <f>D60+D66+D72</f>
        <v>3993205</v>
      </c>
      <c r="E57" s="11">
        <f aca="true" t="shared" si="23" ref="E57:K57">E60+E66+E72</f>
        <v>985494</v>
      </c>
      <c r="F57" s="11">
        <f>F60+F66+F72</f>
        <v>357620</v>
      </c>
      <c r="G57" s="11">
        <f>G60+G66+G72</f>
        <v>718990</v>
      </c>
      <c r="H57" s="11">
        <f>H60+H66+H72</f>
        <v>322811</v>
      </c>
      <c r="I57" s="11">
        <f t="shared" si="23"/>
        <v>1540630</v>
      </c>
      <c r="J57" s="11">
        <f t="shared" si="23"/>
        <v>44620</v>
      </c>
      <c r="K57" s="11">
        <f t="shared" si="23"/>
        <v>23040</v>
      </c>
    </row>
    <row r="58" spans="1:11" ht="18.75" customHeight="1">
      <c r="A58" s="64" t="s">
        <v>11</v>
      </c>
      <c r="B58" s="65" t="s">
        <v>18</v>
      </c>
      <c r="C58" s="64"/>
      <c r="D58" s="66"/>
      <c r="E58" s="19"/>
      <c r="F58" s="19"/>
      <c r="G58" s="19"/>
      <c r="H58" s="19"/>
      <c r="I58" s="19"/>
      <c r="J58" s="19"/>
      <c r="K58" s="19"/>
    </row>
    <row r="59" spans="1:11" ht="19.5" customHeight="1">
      <c r="A59" s="56"/>
      <c r="B59" s="57" t="s">
        <v>27</v>
      </c>
      <c r="C59" s="56" t="s">
        <v>12</v>
      </c>
      <c r="D59" s="58">
        <f>SUM(E59:K59)</f>
        <v>2955690</v>
      </c>
      <c r="E59" s="18">
        <v>833720</v>
      </c>
      <c r="F59" s="18">
        <v>491870</v>
      </c>
      <c r="G59" s="18">
        <v>376230</v>
      </c>
      <c r="H59" s="18">
        <v>197910</v>
      </c>
      <c r="I59" s="18">
        <v>943450</v>
      </c>
      <c r="J59" s="18">
        <v>67220</v>
      </c>
      <c r="K59" s="18">
        <v>45290</v>
      </c>
    </row>
    <row r="60" spans="1:11" ht="18.75" customHeight="1">
      <c r="A60" s="69"/>
      <c r="B60" s="70" t="s">
        <v>24</v>
      </c>
      <c r="C60" s="69" t="s">
        <v>12</v>
      </c>
      <c r="D60" s="35">
        <f>SUM(E60:K60)</f>
        <v>1894290</v>
      </c>
      <c r="E60" s="32">
        <v>418354</v>
      </c>
      <c r="F60" s="32">
        <v>178810</v>
      </c>
      <c r="G60" s="32">
        <v>336790</v>
      </c>
      <c r="H60" s="32">
        <v>156021</v>
      </c>
      <c r="I60" s="32">
        <v>770315</v>
      </c>
      <c r="J60" s="32">
        <v>22340</v>
      </c>
      <c r="K60" s="32">
        <v>11660</v>
      </c>
    </row>
    <row r="61" spans="1:11" ht="18.75" customHeight="1">
      <c r="A61" s="56"/>
      <c r="B61" s="57" t="s">
        <v>25</v>
      </c>
      <c r="C61" s="56" t="s">
        <v>17</v>
      </c>
      <c r="D61" s="67">
        <f>D60/D59*100</f>
        <v>64.0896034428509</v>
      </c>
      <c r="E61" s="39">
        <f>E60/E59*100</f>
        <v>50.17919685266037</v>
      </c>
      <c r="F61" s="39">
        <f aca="true" t="shared" si="24" ref="F61:K61">F60/F59*100</f>
        <v>36.35310142923943</v>
      </c>
      <c r="G61" s="39">
        <f t="shared" si="24"/>
        <v>89.51705074023867</v>
      </c>
      <c r="H61" s="39">
        <f t="shared" si="24"/>
        <v>78.83431862968015</v>
      </c>
      <c r="I61" s="39">
        <f t="shared" si="24"/>
        <v>81.64873602204675</v>
      </c>
      <c r="J61" s="39">
        <f t="shared" si="24"/>
        <v>33.234156501041355</v>
      </c>
      <c r="K61" s="39">
        <f t="shared" si="24"/>
        <v>25.745197615367633</v>
      </c>
    </row>
    <row r="62" spans="1:11" ht="21" customHeight="1" hidden="1">
      <c r="A62" s="56"/>
      <c r="B62" s="57" t="s">
        <v>50</v>
      </c>
      <c r="C62" s="56" t="s">
        <v>12</v>
      </c>
      <c r="D62" s="58">
        <f>SUM(E62:K62)</f>
        <v>2087697</v>
      </c>
      <c r="E62" s="18">
        <v>619560</v>
      </c>
      <c r="F62" s="18">
        <v>116150</v>
      </c>
      <c r="G62" s="18">
        <v>443380</v>
      </c>
      <c r="H62" s="18">
        <v>152336</v>
      </c>
      <c r="I62" s="18">
        <v>735811</v>
      </c>
      <c r="J62" s="18">
        <v>11240</v>
      </c>
      <c r="K62" s="18">
        <v>9220</v>
      </c>
    </row>
    <row r="63" spans="1:11" ht="18.75" customHeight="1">
      <c r="A63" s="56"/>
      <c r="B63" s="57" t="s">
        <v>39</v>
      </c>
      <c r="C63" s="56" t="s">
        <v>17</v>
      </c>
      <c r="D63" s="72">
        <f>D60/D62*100</f>
        <v>90.735868279736</v>
      </c>
      <c r="E63" s="75">
        <f aca="true" t="shared" si="25" ref="E63:K63">E60/E62*100</f>
        <v>67.52437213506359</v>
      </c>
      <c r="F63" s="75">
        <f t="shared" si="25"/>
        <v>153.94748170469222</v>
      </c>
      <c r="G63" s="75">
        <f t="shared" si="25"/>
        <v>75.95967341783572</v>
      </c>
      <c r="H63" s="75">
        <f t="shared" si="25"/>
        <v>102.41899485348178</v>
      </c>
      <c r="I63" s="75">
        <f t="shared" si="25"/>
        <v>104.68924764647443</v>
      </c>
      <c r="J63" s="75">
        <f t="shared" si="25"/>
        <v>198.75444839857653</v>
      </c>
      <c r="K63" s="75">
        <f t="shared" si="25"/>
        <v>126.46420824295011</v>
      </c>
    </row>
    <row r="64" spans="1:11" ht="18.75" customHeight="1">
      <c r="A64" s="64" t="s">
        <v>13</v>
      </c>
      <c r="B64" s="65" t="s">
        <v>32</v>
      </c>
      <c r="C64" s="64" t="s">
        <v>12</v>
      </c>
      <c r="D64" s="66"/>
      <c r="E64" s="19"/>
      <c r="F64" s="19"/>
      <c r="G64" s="19"/>
      <c r="H64" s="19"/>
      <c r="I64" s="19"/>
      <c r="J64" s="19"/>
      <c r="K64" s="19"/>
    </row>
    <row r="65" spans="1:11" ht="19.5" customHeight="1">
      <c r="A65" s="56"/>
      <c r="B65" s="57" t="s">
        <v>27</v>
      </c>
      <c r="C65" s="56" t="s">
        <v>12</v>
      </c>
      <c r="D65" s="58">
        <f>SUM(E65:K65)</f>
        <v>2955690</v>
      </c>
      <c r="E65" s="18">
        <v>833720</v>
      </c>
      <c r="F65" s="18">
        <v>491870</v>
      </c>
      <c r="G65" s="18">
        <v>376230</v>
      </c>
      <c r="H65" s="18">
        <v>197910</v>
      </c>
      <c r="I65" s="18">
        <v>943450</v>
      </c>
      <c r="J65" s="18">
        <v>67220</v>
      </c>
      <c r="K65" s="18">
        <v>45290</v>
      </c>
    </row>
    <row r="66" spans="1:11" ht="18.75" customHeight="1">
      <c r="A66" s="69"/>
      <c r="B66" s="70" t="s">
        <v>24</v>
      </c>
      <c r="C66" s="69" t="s">
        <v>12</v>
      </c>
      <c r="D66" s="35">
        <f>SUM(E66:K66)</f>
        <v>2071186</v>
      </c>
      <c r="E66" s="32">
        <v>567140</v>
      </c>
      <c r="F66" s="32">
        <v>178810</v>
      </c>
      <c r="G66" s="32">
        <v>365700</v>
      </c>
      <c r="H66" s="32">
        <v>155561</v>
      </c>
      <c r="I66" s="32">
        <v>770315</v>
      </c>
      <c r="J66" s="32">
        <v>22280</v>
      </c>
      <c r="K66" s="32">
        <v>11380</v>
      </c>
    </row>
    <row r="67" spans="1:11" ht="18.75" customHeight="1">
      <c r="A67" s="56"/>
      <c r="B67" s="57" t="s">
        <v>25</v>
      </c>
      <c r="C67" s="56" t="s">
        <v>17</v>
      </c>
      <c r="D67" s="67">
        <f>D66/D65*100</f>
        <v>70.0745342035193</v>
      </c>
      <c r="E67" s="39">
        <f aca="true" t="shared" si="26" ref="E67:K67">E66/E65*100</f>
        <v>68.02523629036126</v>
      </c>
      <c r="F67" s="39">
        <f>F66/F65*100</f>
        <v>36.35310142923943</v>
      </c>
      <c r="G67" s="39">
        <f>G66/G65*100</f>
        <v>97.20118012917631</v>
      </c>
      <c r="H67" s="39">
        <f>H66/H65*100</f>
        <v>78.6018897478652</v>
      </c>
      <c r="I67" s="39">
        <f t="shared" si="26"/>
        <v>81.64873602204675</v>
      </c>
      <c r="J67" s="39">
        <f t="shared" si="26"/>
        <v>33.14489735197858</v>
      </c>
      <c r="K67" s="39">
        <f t="shared" si="26"/>
        <v>25.126959593729296</v>
      </c>
    </row>
    <row r="68" spans="1:11" ht="21" customHeight="1" hidden="1">
      <c r="A68" s="56"/>
      <c r="B68" s="57" t="s">
        <v>50</v>
      </c>
      <c r="C68" s="56" t="s">
        <v>17</v>
      </c>
      <c r="D68" s="58">
        <f>SUM(E68:K68)</f>
        <v>2389464</v>
      </c>
      <c r="E68" s="36">
        <v>805833</v>
      </c>
      <c r="F68" s="36">
        <v>116150</v>
      </c>
      <c r="G68" s="36">
        <v>534790</v>
      </c>
      <c r="H68" s="36">
        <v>163290</v>
      </c>
      <c r="I68" s="36">
        <v>741681</v>
      </c>
      <c r="J68" s="36">
        <v>15260</v>
      </c>
      <c r="K68" s="36">
        <v>12460</v>
      </c>
    </row>
    <row r="69" spans="1:11" ht="18.75" customHeight="1">
      <c r="A69" s="56"/>
      <c r="B69" s="57" t="s">
        <v>39</v>
      </c>
      <c r="C69" s="56" t="s">
        <v>17</v>
      </c>
      <c r="D69" s="71">
        <f>D66/D68*100</f>
        <v>86.67994161033604</v>
      </c>
      <c r="E69" s="39">
        <f aca="true" t="shared" si="27" ref="E69:K69">E66/E68*100</f>
        <v>70.37934658918164</v>
      </c>
      <c r="F69" s="39">
        <f>F66/F68*100</f>
        <v>153.94748170469222</v>
      </c>
      <c r="G69" s="39">
        <f>G66/G68*100</f>
        <v>68.38198171244788</v>
      </c>
      <c r="H69" s="39">
        <f>H66/H68*100</f>
        <v>95.26670341110906</v>
      </c>
      <c r="I69" s="39">
        <f t="shared" si="27"/>
        <v>103.86068943386712</v>
      </c>
      <c r="J69" s="39">
        <f t="shared" si="27"/>
        <v>146.00262123197902</v>
      </c>
      <c r="K69" s="39">
        <f t="shared" si="27"/>
        <v>91.3322632423756</v>
      </c>
    </row>
    <row r="70" spans="1:11" ht="18.75" customHeight="1">
      <c r="A70" s="64" t="s">
        <v>14</v>
      </c>
      <c r="B70" s="65" t="s">
        <v>33</v>
      </c>
      <c r="C70" s="64"/>
      <c r="D70" s="66"/>
      <c r="E70" s="19"/>
      <c r="F70" s="19"/>
      <c r="G70" s="19"/>
      <c r="H70" s="41"/>
      <c r="I70" s="19"/>
      <c r="J70" s="19"/>
      <c r="K70" s="19"/>
    </row>
    <row r="71" spans="1:11" ht="20.25" customHeight="1">
      <c r="A71" s="56"/>
      <c r="B71" s="57" t="s">
        <v>27</v>
      </c>
      <c r="C71" s="56" t="s">
        <v>12</v>
      </c>
      <c r="D71" s="58">
        <f>SUM(E71:K71)</f>
        <v>149440</v>
      </c>
      <c r="E71" s="18">
        <v>48610</v>
      </c>
      <c r="F71" s="18">
        <v>11460</v>
      </c>
      <c r="G71" s="18">
        <v>42640</v>
      </c>
      <c r="H71" s="18">
        <v>14520</v>
      </c>
      <c r="I71" s="18">
        <v>14590</v>
      </c>
      <c r="J71" s="18">
        <v>11950</v>
      </c>
      <c r="K71" s="18">
        <v>5670</v>
      </c>
    </row>
    <row r="72" spans="1:11" ht="18.75" customHeight="1">
      <c r="A72" s="69"/>
      <c r="B72" s="70" t="s">
        <v>24</v>
      </c>
      <c r="C72" s="69" t="s">
        <v>12</v>
      </c>
      <c r="D72" s="35">
        <f>SUM(E72:K72)</f>
        <v>27729</v>
      </c>
      <c r="E72" s="32"/>
      <c r="F72" s="32"/>
      <c r="G72" s="32">
        <v>16500</v>
      </c>
      <c r="H72" s="32">
        <v>11229</v>
      </c>
      <c r="I72" s="32"/>
      <c r="J72" s="32"/>
      <c r="K72" s="32"/>
    </row>
    <row r="73" spans="1:11" ht="18.75" customHeight="1">
      <c r="A73" s="56"/>
      <c r="B73" s="57" t="s">
        <v>25</v>
      </c>
      <c r="C73" s="56" t="s">
        <v>17</v>
      </c>
      <c r="D73" s="67">
        <f>D72/D71*100</f>
        <v>18.555273019271947</v>
      </c>
      <c r="E73" s="39" t="s">
        <v>31</v>
      </c>
      <c r="F73" s="39" t="s">
        <v>31</v>
      </c>
      <c r="G73" s="39" t="s">
        <v>31</v>
      </c>
      <c r="H73" s="39">
        <v>47.5</v>
      </c>
      <c r="I73" s="39" t="s">
        <v>31</v>
      </c>
      <c r="J73" s="39" t="s">
        <v>31</v>
      </c>
      <c r="K73" s="39">
        <v>0.5</v>
      </c>
    </row>
    <row r="74" spans="1:11" ht="21" customHeight="1" hidden="1">
      <c r="A74" s="56"/>
      <c r="B74" s="57" t="s">
        <v>50</v>
      </c>
      <c r="C74" s="56" t="s">
        <v>17</v>
      </c>
      <c r="D74" s="58">
        <f>SUM(E74:K74)</f>
        <v>29850</v>
      </c>
      <c r="E74" s="18">
        <v>9900</v>
      </c>
      <c r="F74" s="18"/>
      <c r="G74" s="18"/>
      <c r="H74" s="18">
        <v>19950</v>
      </c>
      <c r="I74" s="18"/>
      <c r="J74" s="18"/>
      <c r="K74" s="18"/>
    </row>
    <row r="75" spans="1:11" ht="18.75" customHeight="1">
      <c r="A75" s="56"/>
      <c r="B75" s="57" t="s">
        <v>39</v>
      </c>
      <c r="C75" s="56" t="s">
        <v>17</v>
      </c>
      <c r="D75" s="68">
        <f>D74/D72*100</f>
        <v>107.64903169966462</v>
      </c>
      <c r="E75" s="39"/>
      <c r="F75" s="39"/>
      <c r="G75" s="39">
        <f>G74/G72*100</f>
        <v>0</v>
      </c>
      <c r="H75" s="39">
        <f>H74/H72*100</f>
        <v>177.66497461928935</v>
      </c>
      <c r="I75" s="39"/>
      <c r="J75" s="39"/>
      <c r="K75" s="39"/>
    </row>
    <row r="76" spans="1:11" ht="18.75" customHeight="1">
      <c r="A76" s="61">
        <v>6</v>
      </c>
      <c r="B76" s="62" t="s">
        <v>23</v>
      </c>
      <c r="C76" s="61" t="s">
        <v>26</v>
      </c>
      <c r="D76" s="63">
        <f>D78</f>
        <v>25593</v>
      </c>
      <c r="E76" s="11">
        <f aca="true" t="shared" si="28" ref="E76:K76">E78</f>
        <v>2313</v>
      </c>
      <c r="F76" s="11">
        <f>F78</f>
        <v>12360</v>
      </c>
      <c r="G76" s="11">
        <f t="shared" si="28"/>
        <v>2913</v>
      </c>
      <c r="H76" s="11">
        <f>H78</f>
        <v>4990</v>
      </c>
      <c r="I76" s="11">
        <f t="shared" si="28"/>
        <v>1750</v>
      </c>
      <c r="J76" s="11">
        <f t="shared" si="28"/>
        <v>682</v>
      </c>
      <c r="K76" s="11">
        <f t="shared" si="28"/>
        <v>585</v>
      </c>
    </row>
    <row r="77" spans="1:11" ht="22.5" customHeight="1">
      <c r="A77" s="56"/>
      <c r="B77" s="57" t="s">
        <v>27</v>
      </c>
      <c r="C77" s="56" t="s">
        <v>12</v>
      </c>
      <c r="D77" s="58">
        <f>SUM(E77:K77)</f>
        <v>90960</v>
      </c>
      <c r="E77" s="18">
        <v>28040</v>
      </c>
      <c r="F77" s="18">
        <v>22630</v>
      </c>
      <c r="G77" s="18">
        <v>21610</v>
      </c>
      <c r="H77" s="18">
        <v>6190</v>
      </c>
      <c r="I77" s="18">
        <v>8710</v>
      </c>
      <c r="J77" s="18">
        <v>1630</v>
      </c>
      <c r="K77" s="18">
        <v>2150</v>
      </c>
    </row>
    <row r="78" spans="1:11" ht="18.75" customHeight="1">
      <c r="A78" s="69"/>
      <c r="B78" s="70" t="s">
        <v>24</v>
      </c>
      <c r="C78" s="69" t="s">
        <v>12</v>
      </c>
      <c r="D78" s="35">
        <f>SUM(E78:K78)</f>
        <v>25593</v>
      </c>
      <c r="E78" s="32">
        <v>2313</v>
      </c>
      <c r="F78" s="32">
        <v>12360</v>
      </c>
      <c r="G78" s="32">
        <v>2913</v>
      </c>
      <c r="H78" s="32">
        <v>4990</v>
      </c>
      <c r="I78" s="32">
        <v>1750</v>
      </c>
      <c r="J78" s="32">
        <v>682</v>
      </c>
      <c r="K78" s="32">
        <v>585</v>
      </c>
    </row>
    <row r="79" spans="1:11" ht="21" customHeight="1">
      <c r="A79" s="56"/>
      <c r="B79" s="57" t="s">
        <v>25</v>
      </c>
      <c r="C79" s="56" t="s">
        <v>17</v>
      </c>
      <c r="D79" s="67">
        <f>D78/D77*100</f>
        <v>28.13654353562005</v>
      </c>
      <c r="E79" s="39">
        <f aca="true" t="shared" si="29" ref="E79:K79">E78/E77*100</f>
        <v>8.248930099857347</v>
      </c>
      <c r="F79" s="39">
        <f>F78/F77*100</f>
        <v>54.61776403004861</v>
      </c>
      <c r="G79" s="39">
        <f t="shared" si="29"/>
        <v>13.479870430356316</v>
      </c>
      <c r="H79" s="74">
        <f>H78/H77*100</f>
        <v>80.61389337641357</v>
      </c>
      <c r="I79" s="39">
        <f t="shared" si="29"/>
        <v>20.091848450057405</v>
      </c>
      <c r="J79" s="39">
        <f t="shared" si="29"/>
        <v>41.84049079754602</v>
      </c>
      <c r="K79" s="39">
        <f t="shared" si="29"/>
        <v>27.209302325581397</v>
      </c>
    </row>
    <row r="80" spans="1:11" ht="21" customHeight="1">
      <c r="A80" s="56"/>
      <c r="B80" s="57" t="s">
        <v>50</v>
      </c>
      <c r="C80" s="56" t="s">
        <v>17</v>
      </c>
      <c r="D80" s="58">
        <f>SUM(E80:K80)</f>
        <v>28221</v>
      </c>
      <c r="E80" s="36">
        <v>2674</v>
      </c>
      <c r="F80" s="36">
        <v>11550</v>
      </c>
      <c r="G80" s="36">
        <v>4085</v>
      </c>
      <c r="H80" s="36">
        <v>5585</v>
      </c>
      <c r="I80" s="36">
        <v>3067</v>
      </c>
      <c r="J80" s="36">
        <v>435</v>
      </c>
      <c r="K80" s="36">
        <v>825</v>
      </c>
    </row>
    <row r="81" spans="1:11" ht="18.75" customHeight="1">
      <c r="A81" s="56"/>
      <c r="B81" s="57" t="s">
        <v>39</v>
      </c>
      <c r="C81" s="56" t="s">
        <v>17</v>
      </c>
      <c r="D81" s="71">
        <f>D78/D80*100</f>
        <v>90.68778569150633</v>
      </c>
      <c r="E81" s="39">
        <f aca="true" t="shared" si="30" ref="E81:K81">E78/E80*100</f>
        <v>86.49962602842184</v>
      </c>
      <c r="F81" s="39">
        <f>F78/F80*100</f>
        <v>107.012987012987</v>
      </c>
      <c r="G81" s="39">
        <f t="shared" si="30"/>
        <v>71.30966952264382</v>
      </c>
      <c r="H81" s="39">
        <f>H78/H80*100</f>
        <v>89.34646374216652</v>
      </c>
      <c r="I81" s="39">
        <f t="shared" si="30"/>
        <v>57.05901532442126</v>
      </c>
      <c r="J81" s="39">
        <f t="shared" si="30"/>
        <v>156.7816091954023</v>
      </c>
      <c r="K81" s="39">
        <f t="shared" si="30"/>
        <v>70.9090909090909</v>
      </c>
    </row>
    <row r="82" spans="1:11" ht="18.75">
      <c r="A82" s="59"/>
      <c r="B82" s="59"/>
      <c r="C82" s="60"/>
      <c r="D82" s="59"/>
      <c r="E82" s="73"/>
      <c r="F82" s="59"/>
      <c r="G82" s="73"/>
      <c r="H82" s="73"/>
      <c r="I82" s="73"/>
      <c r="J82" s="73"/>
      <c r="K82" s="73"/>
    </row>
  </sheetData>
  <sheetProtection/>
  <mergeCells count="7">
    <mergeCell ref="A1:K1"/>
    <mergeCell ref="A2:K2"/>
    <mergeCell ref="A4:A5"/>
    <mergeCell ref="B4:B5"/>
    <mergeCell ref="C4:C5"/>
    <mergeCell ref="D4:D5"/>
    <mergeCell ref="E4:K4"/>
  </mergeCells>
  <printOptions/>
  <pageMargins left="0.4724409448818898" right="0.31496062992125984" top="0.2362204724409449" bottom="0.15748031496062992" header="0.2362204724409449" footer="0.1968503937007874"/>
  <pageSetup horizontalDpi="600" verticalDpi="600" orientation="landscape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3" sqref="A3"/>
    </sheetView>
  </sheetViews>
  <sheetFormatPr defaultColWidth="8.66015625" defaultRowHeight="18"/>
  <cols>
    <col min="1" max="1" width="4" style="0" customWidth="1"/>
    <col min="2" max="2" width="27.41015625" style="0" customWidth="1"/>
    <col min="4" max="4" width="8.16015625" style="0" customWidth="1"/>
  </cols>
  <sheetData>
    <row r="1" spans="1:11" ht="23.25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1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ht="23.25" customHeight="1">
      <c r="A3" s="59"/>
      <c r="B3" s="59"/>
      <c r="C3" s="60"/>
      <c r="D3" s="59"/>
      <c r="E3" s="73"/>
      <c r="F3" s="59"/>
      <c r="G3" s="73"/>
      <c r="H3" s="73"/>
      <c r="I3" s="73"/>
      <c r="J3" s="76" t="s">
        <v>53</v>
      </c>
      <c r="K3" s="76"/>
      <c r="L3" s="77"/>
    </row>
    <row r="4" spans="1:11" ht="18">
      <c r="A4" s="91" t="s">
        <v>0</v>
      </c>
      <c r="B4" s="91" t="s">
        <v>1</v>
      </c>
      <c r="C4" s="91" t="s">
        <v>2</v>
      </c>
      <c r="D4" s="91" t="s">
        <v>3</v>
      </c>
      <c r="E4" s="85" t="s">
        <v>4</v>
      </c>
      <c r="F4" s="85"/>
      <c r="G4" s="85"/>
      <c r="H4" s="85"/>
      <c r="I4" s="85"/>
      <c r="J4" s="85"/>
      <c r="K4" s="86"/>
    </row>
    <row r="5" spans="1:11" ht="18">
      <c r="A5" s="92"/>
      <c r="B5" s="92"/>
      <c r="C5" s="92"/>
      <c r="D5" s="92"/>
      <c r="E5" s="9" t="s">
        <v>29</v>
      </c>
      <c r="F5" s="9" t="s">
        <v>6</v>
      </c>
      <c r="G5" s="9" t="s">
        <v>7</v>
      </c>
      <c r="H5" s="9" t="s">
        <v>5</v>
      </c>
      <c r="I5" s="9" t="s">
        <v>8</v>
      </c>
      <c r="J5" s="9" t="s">
        <v>9</v>
      </c>
      <c r="K5" s="9" t="s">
        <v>10</v>
      </c>
    </row>
    <row r="6" spans="1:11" ht="21" customHeight="1">
      <c r="A6" s="61">
        <v>1</v>
      </c>
      <c r="B6" s="62" t="s">
        <v>15</v>
      </c>
      <c r="C6" s="61" t="s">
        <v>26</v>
      </c>
      <c r="D6" s="63">
        <f>D9+D15</f>
        <v>84279</v>
      </c>
      <c r="E6" s="11">
        <f aca="true" t="shared" si="0" ref="E6:J6">E9+E15</f>
        <v>12915</v>
      </c>
      <c r="F6" s="11">
        <f>F9+F15</f>
        <v>9240</v>
      </c>
      <c r="G6" s="11">
        <f t="shared" si="0"/>
        <v>9552</v>
      </c>
      <c r="H6" s="11">
        <f>H9+H15</f>
        <v>1320</v>
      </c>
      <c r="I6" s="11">
        <f t="shared" si="0"/>
        <v>27588</v>
      </c>
      <c r="J6" s="11">
        <f t="shared" si="0"/>
        <v>11496</v>
      </c>
      <c r="K6" s="11">
        <f>K9+K15</f>
        <v>12168</v>
      </c>
    </row>
    <row r="7" spans="1:11" ht="20.25" customHeight="1">
      <c r="A7" s="64" t="s">
        <v>11</v>
      </c>
      <c r="B7" s="65" t="s">
        <v>16</v>
      </c>
      <c r="C7" s="64"/>
      <c r="D7" s="66"/>
      <c r="E7" s="19"/>
      <c r="F7" s="19"/>
      <c r="G7" s="19"/>
      <c r="H7" s="19"/>
      <c r="I7" s="19"/>
      <c r="J7" s="19"/>
      <c r="K7" s="19"/>
    </row>
    <row r="8" spans="1:11" ht="18.75" customHeight="1">
      <c r="A8" s="56"/>
      <c r="B8" s="57" t="s">
        <v>27</v>
      </c>
      <c r="C8" s="56" t="s">
        <v>12</v>
      </c>
      <c r="D8" s="58">
        <f>SUM(E8:K8)</f>
        <v>75550</v>
      </c>
      <c r="E8" s="18">
        <v>14250</v>
      </c>
      <c r="F8" s="18">
        <v>12000</v>
      </c>
      <c r="G8" s="18">
        <v>12040</v>
      </c>
      <c r="H8" s="18">
        <v>1570</v>
      </c>
      <c r="I8" s="18">
        <v>20120</v>
      </c>
      <c r="J8" s="18">
        <v>9140</v>
      </c>
      <c r="K8" s="18">
        <v>6430</v>
      </c>
    </row>
    <row r="9" spans="1:11" ht="21" customHeight="1">
      <c r="A9" s="56"/>
      <c r="B9" s="70" t="s">
        <v>24</v>
      </c>
      <c r="C9" s="69" t="s">
        <v>12</v>
      </c>
      <c r="D9" s="35">
        <f>SUM(E9:K9)</f>
        <v>34820</v>
      </c>
      <c r="E9" s="32">
        <v>6145</v>
      </c>
      <c r="F9" s="32">
        <v>352</v>
      </c>
      <c r="G9" s="32">
        <v>2437</v>
      </c>
      <c r="H9" s="32">
        <v>787</v>
      </c>
      <c r="I9" s="32">
        <v>13450</v>
      </c>
      <c r="J9" s="32">
        <v>5610</v>
      </c>
      <c r="K9" s="32">
        <v>6039</v>
      </c>
    </row>
    <row r="10" spans="1:11" ht="21" customHeight="1">
      <c r="A10" s="56"/>
      <c r="B10" s="57" t="s">
        <v>25</v>
      </c>
      <c r="C10" s="56" t="s">
        <v>17</v>
      </c>
      <c r="D10" s="67">
        <f aca="true" t="shared" si="1" ref="D10:K10">D9/D8*100</f>
        <v>46.088682991396425</v>
      </c>
      <c r="E10" s="39">
        <f t="shared" si="1"/>
        <v>43.122807017543856</v>
      </c>
      <c r="F10" s="39">
        <f t="shared" si="1"/>
        <v>2.933333333333333</v>
      </c>
      <c r="G10" s="39">
        <f t="shared" si="1"/>
        <v>20.240863787375414</v>
      </c>
      <c r="H10" s="39">
        <f t="shared" si="1"/>
        <v>50.12738853503185</v>
      </c>
      <c r="I10" s="39">
        <f t="shared" si="1"/>
        <v>66.84890656063618</v>
      </c>
      <c r="J10" s="39">
        <f t="shared" si="1"/>
        <v>61.37855579868708</v>
      </c>
      <c r="K10" s="39">
        <f t="shared" si="1"/>
        <v>93.91912908242612</v>
      </c>
    </row>
    <row r="11" spans="1:11" ht="21" customHeight="1" hidden="1">
      <c r="A11" s="56"/>
      <c r="B11" s="57" t="s">
        <v>50</v>
      </c>
      <c r="C11" s="56" t="s">
        <v>12</v>
      </c>
      <c r="D11" s="58">
        <f>SUM(E11:K11)</f>
        <v>55518</v>
      </c>
      <c r="E11" s="18">
        <v>6803</v>
      </c>
      <c r="F11" s="18">
        <v>8377</v>
      </c>
      <c r="G11" s="18">
        <v>7291</v>
      </c>
      <c r="H11" s="18">
        <v>1276</v>
      </c>
      <c r="I11" s="18">
        <v>17615</v>
      </c>
      <c r="J11" s="18">
        <v>7368</v>
      </c>
      <c r="K11" s="18">
        <v>6788</v>
      </c>
    </row>
    <row r="12" spans="1:11" ht="21" customHeight="1">
      <c r="A12" s="56"/>
      <c r="B12" s="57" t="s">
        <v>39</v>
      </c>
      <c r="C12" s="56" t="s">
        <v>17</v>
      </c>
      <c r="D12" s="71">
        <f aca="true" t="shared" si="2" ref="D12:K12">D9/D11*100</f>
        <v>62.71839763680248</v>
      </c>
      <c r="E12" s="39">
        <f t="shared" si="2"/>
        <v>90.32779656034103</v>
      </c>
      <c r="F12" s="39">
        <f t="shared" si="2"/>
        <v>4.201981616330428</v>
      </c>
      <c r="G12" s="39">
        <f t="shared" si="2"/>
        <v>33.42477026470992</v>
      </c>
      <c r="H12" s="39">
        <f t="shared" si="2"/>
        <v>61.677115987460816</v>
      </c>
      <c r="I12" s="39">
        <f t="shared" si="2"/>
        <v>76.35537893840477</v>
      </c>
      <c r="J12" s="39">
        <f t="shared" si="2"/>
        <v>76.1400651465798</v>
      </c>
      <c r="K12" s="39">
        <f t="shared" si="2"/>
        <v>88.96582203889216</v>
      </c>
    </row>
    <row r="13" spans="1:11" ht="18.75" customHeight="1">
      <c r="A13" s="64" t="s">
        <v>13</v>
      </c>
      <c r="B13" s="65" t="s">
        <v>18</v>
      </c>
      <c r="C13" s="64" t="s">
        <v>34</v>
      </c>
      <c r="D13" s="66"/>
      <c r="E13" s="19"/>
      <c r="F13" s="19"/>
      <c r="G13" s="19"/>
      <c r="H13" s="19"/>
      <c r="I13" s="19"/>
      <c r="J13" s="19"/>
      <c r="K13" s="19"/>
    </row>
    <row r="14" spans="1:11" ht="18.75" customHeight="1">
      <c r="A14" s="56"/>
      <c r="B14" s="57" t="s">
        <v>27</v>
      </c>
      <c r="C14" s="56" t="s">
        <v>12</v>
      </c>
      <c r="D14" s="58">
        <f>SUM(E14:K14)</f>
        <v>75550</v>
      </c>
      <c r="E14" s="18">
        <f>E8</f>
        <v>14250</v>
      </c>
      <c r="F14" s="18">
        <f aca="true" t="shared" si="3" ref="F14:K14">F8</f>
        <v>12000</v>
      </c>
      <c r="G14" s="18">
        <f t="shared" si="3"/>
        <v>12040</v>
      </c>
      <c r="H14" s="18">
        <f t="shared" si="3"/>
        <v>1570</v>
      </c>
      <c r="I14" s="18">
        <f t="shared" si="3"/>
        <v>20120</v>
      </c>
      <c r="J14" s="18">
        <f t="shared" si="3"/>
        <v>9140</v>
      </c>
      <c r="K14" s="18">
        <f t="shared" si="3"/>
        <v>6430</v>
      </c>
    </row>
    <row r="15" spans="1:11" ht="21" customHeight="1">
      <c r="A15" s="69"/>
      <c r="B15" s="70" t="s">
        <v>24</v>
      </c>
      <c r="C15" s="69" t="s">
        <v>12</v>
      </c>
      <c r="D15" s="35">
        <f>SUM(E15:K15)</f>
        <v>49459</v>
      </c>
      <c r="E15" s="32">
        <v>6770</v>
      </c>
      <c r="F15" s="32">
        <v>8888</v>
      </c>
      <c r="G15" s="32">
        <v>7115</v>
      </c>
      <c r="H15" s="32">
        <v>533</v>
      </c>
      <c r="I15" s="32">
        <v>14138</v>
      </c>
      <c r="J15" s="32">
        <v>5886</v>
      </c>
      <c r="K15" s="32">
        <v>6129</v>
      </c>
    </row>
    <row r="16" spans="1:11" ht="21" customHeight="1">
      <c r="A16" s="56"/>
      <c r="B16" s="57" t="s">
        <v>25</v>
      </c>
      <c r="C16" s="56" t="s">
        <v>17</v>
      </c>
      <c r="D16" s="67">
        <f>D15/D14*100</f>
        <v>65.46525479814692</v>
      </c>
      <c r="E16" s="39">
        <f aca="true" t="shared" si="4" ref="E16:K16">E15/E14*100</f>
        <v>47.50877192982456</v>
      </c>
      <c r="F16" s="39">
        <f>F15/F14*100</f>
        <v>74.06666666666666</v>
      </c>
      <c r="G16" s="39">
        <f t="shared" si="4"/>
        <v>59.09468438538206</v>
      </c>
      <c r="H16" s="39">
        <f>H15/H14*100</f>
        <v>33.94904458598726</v>
      </c>
      <c r="I16" s="39">
        <f t="shared" si="4"/>
        <v>70.26838966202783</v>
      </c>
      <c r="J16" s="39">
        <f t="shared" si="4"/>
        <v>64.39824945295405</v>
      </c>
      <c r="K16" s="39">
        <f t="shared" si="4"/>
        <v>95.31881804043546</v>
      </c>
    </row>
    <row r="17" spans="1:11" ht="21" customHeight="1" hidden="1">
      <c r="A17" s="56"/>
      <c r="B17" s="57" t="s">
        <v>50</v>
      </c>
      <c r="C17" s="56" t="s">
        <v>12</v>
      </c>
      <c r="D17" s="58">
        <f>SUM(E17:K17)</f>
        <v>62573</v>
      </c>
      <c r="E17" s="18">
        <v>8317</v>
      </c>
      <c r="F17" s="18">
        <v>9504</v>
      </c>
      <c r="G17" s="18">
        <v>11021</v>
      </c>
      <c r="H17" s="18">
        <v>596</v>
      </c>
      <c r="I17" s="18">
        <v>16815</v>
      </c>
      <c r="J17" s="18">
        <v>9484</v>
      </c>
      <c r="K17" s="18">
        <v>6836</v>
      </c>
    </row>
    <row r="18" spans="1:11" ht="21" customHeight="1">
      <c r="A18" s="56"/>
      <c r="B18" s="57" t="s">
        <v>39</v>
      </c>
      <c r="C18" s="56" t="s">
        <v>17</v>
      </c>
      <c r="D18" s="71">
        <f>D15/D17*100</f>
        <v>79.04207885190098</v>
      </c>
      <c r="E18" s="39">
        <f aca="true" t="shared" si="5" ref="E18:K18">E15/E17*100</f>
        <v>81.39954310448479</v>
      </c>
      <c r="F18" s="39">
        <f>F15/F17*100</f>
        <v>93.51851851851852</v>
      </c>
      <c r="G18" s="39">
        <f t="shared" si="5"/>
        <v>64.55857000272206</v>
      </c>
      <c r="H18" s="39">
        <f>H15/H17*100</f>
        <v>89.42953020134227</v>
      </c>
      <c r="I18" s="39">
        <f t="shared" si="5"/>
        <v>84.07969075230449</v>
      </c>
      <c r="J18" s="39">
        <f t="shared" si="5"/>
        <v>62.06242091944327</v>
      </c>
      <c r="K18" s="39">
        <f t="shared" si="5"/>
        <v>89.65769455822118</v>
      </c>
    </row>
    <row r="19" spans="1:11" ht="21" customHeight="1">
      <c r="A19" s="61">
        <v>2</v>
      </c>
      <c r="B19" s="62" t="s">
        <v>19</v>
      </c>
      <c r="C19" s="61" t="s">
        <v>26</v>
      </c>
      <c r="D19" s="63">
        <f>D22+D28</f>
        <v>23495</v>
      </c>
      <c r="E19" s="11">
        <f aca="true" t="shared" si="6" ref="E19:K19">E22+E28</f>
        <v>7541</v>
      </c>
      <c r="F19" s="11">
        <f>F22+F28</f>
        <v>6950</v>
      </c>
      <c r="G19" s="11">
        <f t="shared" si="6"/>
        <v>1821</v>
      </c>
      <c r="H19" s="11">
        <f>H22+H28</f>
        <v>379</v>
      </c>
      <c r="I19" s="11">
        <f t="shared" si="6"/>
        <v>1216</v>
      </c>
      <c r="J19" s="11">
        <f t="shared" si="6"/>
        <v>2777</v>
      </c>
      <c r="K19" s="11">
        <f t="shared" si="6"/>
        <v>2811</v>
      </c>
    </row>
    <row r="20" spans="1:11" ht="19.5" customHeight="1">
      <c r="A20" s="64" t="s">
        <v>11</v>
      </c>
      <c r="B20" s="65" t="s">
        <v>16</v>
      </c>
      <c r="C20" s="64"/>
      <c r="D20" s="58"/>
      <c r="E20" s="19"/>
      <c r="F20" s="19"/>
      <c r="G20" s="19"/>
      <c r="H20" s="27"/>
      <c r="I20" s="19"/>
      <c r="J20" s="19"/>
      <c r="K20" s="19"/>
    </row>
    <row r="21" spans="1:11" ht="22.5" customHeight="1">
      <c r="A21" s="56"/>
      <c r="B21" s="57" t="s">
        <v>27</v>
      </c>
      <c r="C21" s="56" t="s">
        <v>12</v>
      </c>
      <c r="D21" s="58">
        <f>SUM(E21:K21)</f>
        <v>23580</v>
      </c>
      <c r="E21" s="18">
        <v>9120</v>
      </c>
      <c r="F21" s="18">
        <v>5050</v>
      </c>
      <c r="G21" s="18">
        <v>3000</v>
      </c>
      <c r="H21" s="18">
        <v>1020</v>
      </c>
      <c r="I21" s="18">
        <v>1440</v>
      </c>
      <c r="J21" s="18">
        <v>2480</v>
      </c>
      <c r="K21" s="18">
        <v>1470</v>
      </c>
    </row>
    <row r="22" spans="1:11" ht="21" customHeight="1">
      <c r="A22" s="69"/>
      <c r="B22" s="70" t="s">
        <v>24</v>
      </c>
      <c r="C22" s="69" t="s">
        <v>12</v>
      </c>
      <c r="D22" s="35">
        <f>SUM(E22:K22)</f>
        <v>10018</v>
      </c>
      <c r="E22" s="32">
        <v>3633</v>
      </c>
      <c r="F22" s="32">
        <v>2230</v>
      </c>
      <c r="G22" s="32">
        <v>568</v>
      </c>
      <c r="H22" s="32">
        <v>231</v>
      </c>
      <c r="I22" s="32">
        <v>595</v>
      </c>
      <c r="J22" s="32">
        <v>1369</v>
      </c>
      <c r="K22" s="32">
        <v>1392</v>
      </c>
    </row>
    <row r="23" spans="1:11" ht="21" customHeight="1">
      <c r="A23" s="56"/>
      <c r="B23" s="57" t="s">
        <v>25</v>
      </c>
      <c r="C23" s="56" t="s">
        <v>17</v>
      </c>
      <c r="D23" s="67">
        <f>D22/D21*100</f>
        <v>42.48515691263783</v>
      </c>
      <c r="E23" s="39">
        <f aca="true" t="shared" si="7" ref="E23:J23">E22/E21*100</f>
        <v>39.83552631578947</v>
      </c>
      <c r="F23" s="39">
        <f>F22/F21*100</f>
        <v>44.15841584158416</v>
      </c>
      <c r="G23" s="39">
        <f t="shared" si="7"/>
        <v>18.933333333333334</v>
      </c>
      <c r="H23" s="39">
        <f>H22/H21*100</f>
        <v>22.647058823529413</v>
      </c>
      <c r="I23" s="39">
        <f t="shared" si="7"/>
        <v>41.31944444444444</v>
      </c>
      <c r="J23" s="39">
        <f t="shared" si="7"/>
        <v>55.20161290322581</v>
      </c>
      <c r="K23" s="39">
        <f>K22/K21*100</f>
        <v>94.6938775510204</v>
      </c>
    </row>
    <row r="24" spans="1:11" ht="21" customHeight="1" hidden="1">
      <c r="A24" s="56"/>
      <c r="B24" s="57" t="s">
        <v>50</v>
      </c>
      <c r="C24" s="56" t="s">
        <v>12</v>
      </c>
      <c r="D24" s="58">
        <f>SUM(E24:K24)</f>
        <v>15715</v>
      </c>
      <c r="E24" s="18">
        <v>4131</v>
      </c>
      <c r="F24" s="18">
        <v>5021</v>
      </c>
      <c r="G24" s="18">
        <v>1643</v>
      </c>
      <c r="H24" s="18">
        <v>883</v>
      </c>
      <c r="I24" s="18">
        <v>1054</v>
      </c>
      <c r="J24" s="18">
        <v>1760</v>
      </c>
      <c r="K24" s="18">
        <v>1223</v>
      </c>
    </row>
    <row r="25" spans="1:11" ht="21" customHeight="1">
      <c r="A25" s="56"/>
      <c r="B25" s="57" t="s">
        <v>39</v>
      </c>
      <c r="C25" s="56" t="s">
        <v>17</v>
      </c>
      <c r="D25" s="71">
        <f>D22/D24*100</f>
        <v>63.74801145402482</v>
      </c>
      <c r="E25" s="39">
        <f aca="true" t="shared" si="8" ref="E25:K25">E22/E24*100</f>
        <v>87.9448075526507</v>
      </c>
      <c r="F25" s="39">
        <f>F22/F24*100</f>
        <v>44.413463453495325</v>
      </c>
      <c r="G25" s="39">
        <f t="shared" si="8"/>
        <v>34.57090687766281</v>
      </c>
      <c r="H25" s="39">
        <f>H22/H24*100</f>
        <v>26.160815402038505</v>
      </c>
      <c r="I25" s="39">
        <f t="shared" si="8"/>
        <v>56.451612903225815</v>
      </c>
      <c r="J25" s="39">
        <f t="shared" si="8"/>
        <v>77.7840909090909</v>
      </c>
      <c r="K25" s="39">
        <f t="shared" si="8"/>
        <v>113.81847914963205</v>
      </c>
    </row>
    <row r="26" spans="1:11" ht="21" customHeight="1">
      <c r="A26" s="64" t="s">
        <v>13</v>
      </c>
      <c r="B26" s="65" t="s">
        <v>18</v>
      </c>
      <c r="C26" s="64" t="s">
        <v>26</v>
      </c>
      <c r="D26" s="66"/>
      <c r="E26" s="19"/>
      <c r="F26" s="19"/>
      <c r="G26" s="19"/>
      <c r="H26" s="19"/>
      <c r="I26" s="19"/>
      <c r="J26" s="19"/>
      <c r="K26" s="19"/>
    </row>
    <row r="27" spans="1:11" ht="20.25" customHeight="1">
      <c r="A27" s="56"/>
      <c r="B27" s="57" t="s">
        <v>27</v>
      </c>
      <c r="C27" s="56" t="s">
        <v>12</v>
      </c>
      <c r="D27" s="58">
        <f>SUM(E27:K27)</f>
        <v>23580</v>
      </c>
      <c r="E27" s="18">
        <f aca="true" t="shared" si="9" ref="E27:K27">E21</f>
        <v>9120</v>
      </c>
      <c r="F27" s="18">
        <f>F21</f>
        <v>5050</v>
      </c>
      <c r="G27" s="18">
        <f t="shared" si="9"/>
        <v>3000</v>
      </c>
      <c r="H27" s="18">
        <f>H21</f>
        <v>1020</v>
      </c>
      <c r="I27" s="18">
        <f t="shared" si="9"/>
        <v>1440</v>
      </c>
      <c r="J27" s="18">
        <f t="shared" si="9"/>
        <v>2480</v>
      </c>
      <c r="K27" s="18">
        <f t="shared" si="9"/>
        <v>1470</v>
      </c>
    </row>
    <row r="28" spans="1:11" ht="21" customHeight="1">
      <c r="A28" s="69"/>
      <c r="B28" s="70" t="s">
        <v>24</v>
      </c>
      <c r="C28" s="69" t="s">
        <v>12</v>
      </c>
      <c r="D28" s="35">
        <f>SUM(E28:K28)</f>
        <v>13477</v>
      </c>
      <c r="E28" s="32">
        <v>3908</v>
      </c>
      <c r="F28" s="32">
        <v>4720</v>
      </c>
      <c r="G28" s="32">
        <v>1253</v>
      </c>
      <c r="H28" s="32">
        <v>148</v>
      </c>
      <c r="I28" s="32">
        <v>621</v>
      </c>
      <c r="J28" s="32">
        <v>1408</v>
      </c>
      <c r="K28" s="32">
        <v>1419</v>
      </c>
    </row>
    <row r="29" spans="1:11" ht="18" customHeight="1">
      <c r="A29" s="56"/>
      <c r="B29" s="57" t="s">
        <v>25</v>
      </c>
      <c r="C29" s="56" t="s">
        <v>17</v>
      </c>
      <c r="D29" s="67">
        <f>D28/D27*100</f>
        <v>57.15436810856658</v>
      </c>
      <c r="E29" s="39">
        <f>E28/E27*100</f>
        <v>42.85087719298246</v>
      </c>
      <c r="F29" s="39">
        <f aca="true" t="shared" si="10" ref="F29:K29">F28/F27*100</f>
        <v>93.46534653465348</v>
      </c>
      <c r="G29" s="39">
        <f t="shared" si="10"/>
        <v>41.766666666666666</v>
      </c>
      <c r="H29" s="39">
        <f t="shared" si="10"/>
        <v>14.50980392156863</v>
      </c>
      <c r="I29" s="39">
        <f t="shared" si="10"/>
        <v>43.125</v>
      </c>
      <c r="J29" s="39">
        <f t="shared" si="10"/>
        <v>56.774193548387096</v>
      </c>
      <c r="K29" s="39">
        <f t="shared" si="10"/>
        <v>96.53061224489797</v>
      </c>
    </row>
    <row r="30" spans="1:11" ht="21" customHeight="1" hidden="1">
      <c r="A30" s="56"/>
      <c r="B30" s="57" t="s">
        <v>50</v>
      </c>
      <c r="C30" s="56" t="s">
        <v>12</v>
      </c>
      <c r="D30" s="58">
        <f>SUM(E30:K30)</f>
        <v>17829</v>
      </c>
      <c r="E30" s="18">
        <v>4905</v>
      </c>
      <c r="F30" s="18">
        <v>5466</v>
      </c>
      <c r="G30" s="18">
        <v>2618</v>
      </c>
      <c r="H30" s="18">
        <v>353</v>
      </c>
      <c r="I30" s="18">
        <v>1047</v>
      </c>
      <c r="J30" s="18">
        <v>2176</v>
      </c>
      <c r="K30" s="18">
        <v>1264</v>
      </c>
    </row>
    <row r="31" spans="1:11" ht="21" customHeight="1">
      <c r="A31" s="56"/>
      <c r="B31" s="57" t="s">
        <v>39</v>
      </c>
      <c r="C31" s="56" t="s">
        <v>17</v>
      </c>
      <c r="D31" s="71">
        <f>D28/D30*100</f>
        <v>75.59033036064838</v>
      </c>
      <c r="E31" s="39">
        <f aca="true" t="shared" si="11" ref="E31:K31">E28/E30*100</f>
        <v>79.67380224260958</v>
      </c>
      <c r="F31" s="39">
        <f t="shared" si="11"/>
        <v>86.35199414562751</v>
      </c>
      <c r="G31" s="39">
        <f t="shared" si="11"/>
        <v>47.860962566844925</v>
      </c>
      <c r="H31" s="39">
        <f t="shared" si="11"/>
        <v>41.92634560906516</v>
      </c>
      <c r="I31" s="39">
        <f t="shared" si="11"/>
        <v>59.31232091690545</v>
      </c>
      <c r="J31" s="39">
        <f t="shared" si="11"/>
        <v>64.70588235294117</v>
      </c>
      <c r="K31" s="39">
        <f t="shared" si="11"/>
        <v>112.2626582278481</v>
      </c>
    </row>
    <row r="32" spans="1:11" ht="20.25" customHeight="1">
      <c r="A32" s="61">
        <v>3</v>
      </c>
      <c r="B32" s="62" t="s">
        <v>28</v>
      </c>
      <c r="C32" s="61" t="s">
        <v>26</v>
      </c>
      <c r="D32" s="63">
        <f>D34</f>
        <v>185</v>
      </c>
      <c r="E32" s="11">
        <f aca="true" t="shared" si="12" ref="E32:K32">E34</f>
        <v>62</v>
      </c>
      <c r="F32" s="11">
        <f>F34</f>
        <v>0</v>
      </c>
      <c r="G32" s="11">
        <f t="shared" si="12"/>
        <v>123</v>
      </c>
      <c r="H32" s="11">
        <f>H34</f>
        <v>0</v>
      </c>
      <c r="I32" s="11">
        <f t="shared" si="12"/>
        <v>0</v>
      </c>
      <c r="J32" s="11">
        <f t="shared" si="12"/>
        <v>0</v>
      </c>
      <c r="K32" s="11">
        <f t="shared" si="12"/>
        <v>0</v>
      </c>
    </row>
    <row r="33" spans="1:11" ht="21" customHeight="1" hidden="1">
      <c r="A33" s="56"/>
      <c r="B33" s="57" t="s">
        <v>27</v>
      </c>
      <c r="C33" s="56" t="s">
        <v>12</v>
      </c>
      <c r="D33" s="58">
        <f>SUM(E33:K33)</f>
        <v>28230</v>
      </c>
      <c r="E33" s="18">
        <v>7260</v>
      </c>
      <c r="F33" s="18">
        <v>4910</v>
      </c>
      <c r="G33" s="18">
        <v>4990</v>
      </c>
      <c r="H33" s="18">
        <v>1080</v>
      </c>
      <c r="I33" s="18">
        <v>5030</v>
      </c>
      <c r="J33" s="18">
        <v>2200</v>
      </c>
      <c r="K33" s="18">
        <v>2760</v>
      </c>
    </row>
    <row r="34" spans="1:11" ht="18" customHeight="1">
      <c r="A34" s="69"/>
      <c r="B34" s="70" t="s">
        <v>24</v>
      </c>
      <c r="C34" s="69" t="s">
        <v>12</v>
      </c>
      <c r="D34" s="35">
        <f>SUM(E34:K34)</f>
        <v>185</v>
      </c>
      <c r="E34" s="32">
        <v>62</v>
      </c>
      <c r="F34" s="32"/>
      <c r="G34" s="32">
        <v>123</v>
      </c>
      <c r="H34" s="32"/>
      <c r="I34" s="32"/>
      <c r="J34" s="32"/>
      <c r="K34" s="32"/>
    </row>
    <row r="35" spans="1:11" ht="20.25" customHeight="1">
      <c r="A35" s="56"/>
      <c r="B35" s="57" t="s">
        <v>25</v>
      </c>
      <c r="C35" s="56" t="s">
        <v>17</v>
      </c>
      <c r="D35" s="68">
        <f>D34/D33*100</f>
        <v>0.6553312079348211</v>
      </c>
      <c r="E35" s="39">
        <f aca="true" t="shared" si="13" ref="E35:K35">E34/E33*100</f>
        <v>0.8539944903581268</v>
      </c>
      <c r="F35" s="39">
        <f>F34/F33*100</f>
        <v>0</v>
      </c>
      <c r="G35" s="39">
        <f t="shared" si="13"/>
        <v>2.464929859719439</v>
      </c>
      <c r="H35" s="39">
        <f>H34/H33*100</f>
        <v>0</v>
      </c>
      <c r="I35" s="39">
        <f t="shared" si="13"/>
        <v>0</v>
      </c>
      <c r="J35" s="39">
        <f t="shared" si="13"/>
        <v>0</v>
      </c>
      <c r="K35" s="74">
        <f t="shared" si="13"/>
        <v>0</v>
      </c>
    </row>
    <row r="36" spans="1:11" ht="21" customHeight="1" hidden="1">
      <c r="A36" s="56"/>
      <c r="B36" s="57" t="s">
        <v>50</v>
      </c>
      <c r="C36" s="56" t="s">
        <v>17</v>
      </c>
      <c r="D36" s="58">
        <f>SUM(E36:K36)</f>
        <v>5038</v>
      </c>
      <c r="E36" s="18">
        <v>912</v>
      </c>
      <c r="F36" s="18">
        <v>400</v>
      </c>
      <c r="G36" s="18">
        <v>1368</v>
      </c>
      <c r="H36" s="18">
        <v>400</v>
      </c>
      <c r="I36" s="18">
        <v>1396</v>
      </c>
      <c r="J36" s="18">
        <v>114</v>
      </c>
      <c r="K36" s="18">
        <v>448</v>
      </c>
    </row>
    <row r="37" spans="1:11" ht="21" customHeight="1">
      <c r="A37" s="56"/>
      <c r="B37" s="57" t="s">
        <v>39</v>
      </c>
      <c r="C37" s="56" t="s">
        <v>17</v>
      </c>
      <c r="D37" s="68">
        <f>D34/D36*100</f>
        <v>3.6720921000396984</v>
      </c>
      <c r="E37" s="39">
        <f aca="true" t="shared" si="14" ref="E37:K37">E34/E36*100</f>
        <v>6.798245614035088</v>
      </c>
      <c r="F37" s="39">
        <f t="shared" si="14"/>
        <v>0</v>
      </c>
      <c r="G37" s="39">
        <f t="shared" si="14"/>
        <v>8.991228070175438</v>
      </c>
      <c r="H37" s="39">
        <f t="shared" si="14"/>
        <v>0</v>
      </c>
      <c r="I37" s="39">
        <f t="shared" si="14"/>
        <v>0</v>
      </c>
      <c r="J37" s="39">
        <f t="shared" si="14"/>
        <v>0</v>
      </c>
      <c r="K37" s="39">
        <f t="shared" si="14"/>
        <v>0</v>
      </c>
    </row>
    <row r="38" spans="1:11" ht="21" customHeight="1">
      <c r="A38" s="61">
        <v>4</v>
      </c>
      <c r="B38" s="62" t="s">
        <v>20</v>
      </c>
      <c r="C38" s="61" t="s">
        <v>26</v>
      </c>
      <c r="D38" s="63">
        <f>D41+D47+D53</f>
        <v>538994</v>
      </c>
      <c r="E38" s="11">
        <f aca="true" t="shared" si="15" ref="E38:K38">E41+E47+E53</f>
        <v>199904</v>
      </c>
      <c r="F38" s="11">
        <f>F41+F47+F53</f>
        <v>74553</v>
      </c>
      <c r="G38" s="11">
        <f t="shared" si="15"/>
        <v>71517</v>
      </c>
      <c r="H38" s="11">
        <f>H41+H47+H53</f>
        <v>18832</v>
      </c>
      <c r="I38" s="11">
        <f t="shared" si="15"/>
        <v>156788</v>
      </c>
      <c r="J38" s="11">
        <f t="shared" si="15"/>
        <v>9500</v>
      </c>
      <c r="K38" s="11">
        <f t="shared" si="15"/>
        <v>7900</v>
      </c>
    </row>
    <row r="39" spans="1:11" ht="21" customHeight="1">
      <c r="A39" s="64" t="s">
        <v>11</v>
      </c>
      <c r="B39" s="65" t="s">
        <v>40</v>
      </c>
      <c r="C39" s="64"/>
      <c r="D39" s="66"/>
      <c r="E39" s="19"/>
      <c r="F39" s="19"/>
      <c r="G39" s="19"/>
      <c r="H39" s="19"/>
      <c r="I39" s="19"/>
      <c r="J39" s="19"/>
      <c r="K39" s="19"/>
    </row>
    <row r="40" spans="1:11" ht="24" customHeight="1">
      <c r="A40" s="56"/>
      <c r="B40" s="57" t="s">
        <v>27</v>
      </c>
      <c r="C40" s="56" t="s">
        <v>12</v>
      </c>
      <c r="D40" s="58">
        <f>SUM(E40:K40)</f>
        <v>29950</v>
      </c>
      <c r="E40" s="18">
        <v>11910</v>
      </c>
      <c r="F40" s="18">
        <v>7150</v>
      </c>
      <c r="G40" s="18">
        <v>3770</v>
      </c>
      <c r="H40" s="18">
        <v>670</v>
      </c>
      <c r="I40" s="18">
        <v>2910</v>
      </c>
      <c r="J40" s="18">
        <v>940</v>
      </c>
      <c r="K40" s="18">
        <v>2600</v>
      </c>
    </row>
    <row r="41" spans="1:11" ht="21" customHeight="1">
      <c r="A41" s="69"/>
      <c r="B41" s="70" t="s">
        <v>24</v>
      </c>
      <c r="C41" s="69" t="s">
        <v>12</v>
      </c>
      <c r="D41" s="35">
        <f>SUM(E41:K41)</f>
        <v>56070</v>
      </c>
      <c r="E41" s="32">
        <v>50819</v>
      </c>
      <c r="F41" s="32">
        <v>1473</v>
      </c>
      <c r="G41" s="32">
        <v>2600</v>
      </c>
      <c r="H41" s="32">
        <v>1178</v>
      </c>
      <c r="I41" s="32"/>
      <c r="J41" s="32"/>
      <c r="K41" s="32"/>
    </row>
    <row r="42" spans="1:11" ht="21" customHeight="1">
      <c r="A42" s="56"/>
      <c r="B42" s="57" t="s">
        <v>25</v>
      </c>
      <c r="C42" s="56" t="s">
        <v>17</v>
      </c>
      <c r="D42" s="67">
        <f>D41/D40*100</f>
        <v>187.21202003338897</v>
      </c>
      <c r="E42" s="39">
        <f>E41/E40*100</f>
        <v>426.69185558354326</v>
      </c>
      <c r="F42" s="39">
        <f aca="true" t="shared" si="16" ref="F42:K42">F41/F40*100</f>
        <v>20.6013986013986</v>
      </c>
      <c r="G42" s="39">
        <f t="shared" si="16"/>
        <v>68.96551724137932</v>
      </c>
      <c r="H42" s="39">
        <f t="shared" si="16"/>
        <v>175.82089552238807</v>
      </c>
      <c r="I42" s="39">
        <f t="shared" si="16"/>
        <v>0</v>
      </c>
      <c r="J42" s="39">
        <f t="shared" si="16"/>
        <v>0</v>
      </c>
      <c r="K42" s="39">
        <f t="shared" si="16"/>
        <v>0</v>
      </c>
    </row>
    <row r="43" spans="1:11" ht="21" customHeight="1" hidden="1">
      <c r="A43" s="56"/>
      <c r="B43" s="57" t="s">
        <v>50</v>
      </c>
      <c r="C43" s="56" t="s">
        <v>12</v>
      </c>
      <c r="D43" s="58">
        <f>SUM(E43:K43)</f>
        <v>5246</v>
      </c>
      <c r="E43" s="18">
        <v>2884</v>
      </c>
      <c r="F43" s="18">
        <v>590</v>
      </c>
      <c r="G43" s="18">
        <v>609</v>
      </c>
      <c r="H43" s="18">
        <v>491</v>
      </c>
      <c r="I43" s="18">
        <v>556</v>
      </c>
      <c r="J43" s="18">
        <v>40</v>
      </c>
      <c r="K43" s="18">
        <v>76</v>
      </c>
    </row>
    <row r="44" spans="1:11" ht="21" customHeight="1">
      <c r="A44" s="56"/>
      <c r="B44" s="57" t="s">
        <v>39</v>
      </c>
      <c r="C44" s="56" t="s">
        <v>17</v>
      </c>
      <c r="D44" s="66">
        <f>D41/D43*100</f>
        <v>1068.8143347312239</v>
      </c>
      <c r="E44" s="39">
        <f aca="true" t="shared" si="17" ref="E44:K44">E41/E43*100</f>
        <v>1762.101248266297</v>
      </c>
      <c r="F44" s="39">
        <f t="shared" si="17"/>
        <v>249.66101694915253</v>
      </c>
      <c r="G44" s="39">
        <f t="shared" si="17"/>
        <v>426.9293924466338</v>
      </c>
      <c r="H44" s="39">
        <f t="shared" si="17"/>
        <v>239.91853360488798</v>
      </c>
      <c r="I44" s="39">
        <f t="shared" si="17"/>
        <v>0</v>
      </c>
      <c r="J44" s="39">
        <f t="shared" si="17"/>
        <v>0</v>
      </c>
      <c r="K44" s="39">
        <f t="shared" si="17"/>
        <v>0</v>
      </c>
    </row>
    <row r="45" spans="1:11" ht="21" customHeight="1">
      <c r="A45" s="64" t="s">
        <v>13</v>
      </c>
      <c r="B45" s="65" t="s">
        <v>18</v>
      </c>
      <c r="C45" s="64"/>
      <c r="D45" s="66"/>
      <c r="E45" s="19"/>
      <c r="F45" s="19"/>
      <c r="G45" s="19"/>
      <c r="H45" s="19"/>
      <c r="I45" s="19"/>
      <c r="J45" s="19"/>
      <c r="K45" s="19"/>
    </row>
    <row r="46" spans="1:11" ht="22.5" customHeight="1">
      <c r="A46" s="56"/>
      <c r="B46" s="57" t="s">
        <v>27</v>
      </c>
      <c r="C46" s="56" t="s">
        <v>12</v>
      </c>
      <c r="D46" s="58">
        <f>SUM(E46:K46)</f>
        <v>307130</v>
      </c>
      <c r="E46" s="18">
        <v>85830</v>
      </c>
      <c r="F46" s="18">
        <v>55150</v>
      </c>
      <c r="G46" s="18">
        <v>35450</v>
      </c>
      <c r="H46" s="18">
        <v>9960</v>
      </c>
      <c r="I46" s="18">
        <v>91520</v>
      </c>
      <c r="J46" s="18">
        <v>16510</v>
      </c>
      <c r="K46" s="18">
        <v>12710</v>
      </c>
    </row>
    <row r="47" spans="1:11" ht="18.75" customHeight="1">
      <c r="A47" s="69"/>
      <c r="B47" s="70" t="s">
        <v>24</v>
      </c>
      <c r="C47" s="69" t="s">
        <v>12</v>
      </c>
      <c r="D47" s="35">
        <f>SUM(E47:K47)</f>
        <v>245842</v>
      </c>
      <c r="E47" s="32">
        <v>69021</v>
      </c>
      <c r="F47" s="32">
        <v>36640</v>
      </c>
      <c r="G47" s="32">
        <v>36717</v>
      </c>
      <c r="H47" s="32">
        <v>8630</v>
      </c>
      <c r="I47" s="32">
        <v>78394</v>
      </c>
      <c r="J47" s="32">
        <v>9500</v>
      </c>
      <c r="K47" s="32">
        <v>6940</v>
      </c>
    </row>
    <row r="48" spans="1:11" ht="18.75" customHeight="1">
      <c r="A48" s="56"/>
      <c r="B48" s="57" t="s">
        <v>25</v>
      </c>
      <c r="C48" s="56" t="s">
        <v>17</v>
      </c>
      <c r="D48" s="67">
        <f>D47/D46*100</f>
        <v>80.04493211343731</v>
      </c>
      <c r="E48" s="39">
        <f aca="true" t="shared" si="18" ref="E48:K48">E47/E46*100</f>
        <v>80.41593848304788</v>
      </c>
      <c r="F48" s="39">
        <f>F47/F46*100</f>
        <v>66.43699002719855</v>
      </c>
      <c r="G48" s="39">
        <f t="shared" si="18"/>
        <v>103.574047954866</v>
      </c>
      <c r="H48" s="39">
        <f>H47/H46*100</f>
        <v>86.64658634538152</v>
      </c>
      <c r="I48" s="39">
        <f t="shared" si="18"/>
        <v>85.65777972027972</v>
      </c>
      <c r="J48" s="39">
        <f t="shared" si="18"/>
        <v>57.540884312537855</v>
      </c>
      <c r="K48" s="39">
        <f t="shared" si="18"/>
        <v>54.602675059008654</v>
      </c>
    </row>
    <row r="49" spans="1:11" ht="21" customHeight="1" hidden="1">
      <c r="A49" s="56"/>
      <c r="B49" s="57" t="s">
        <v>50</v>
      </c>
      <c r="C49" s="56" t="s">
        <v>17</v>
      </c>
      <c r="D49" s="58">
        <f>SUM(E49:K49)</f>
        <v>313267</v>
      </c>
      <c r="E49" s="18">
        <v>117356</v>
      </c>
      <c r="F49" s="18">
        <v>40360</v>
      </c>
      <c r="G49" s="18">
        <v>43735</v>
      </c>
      <c r="H49" s="18">
        <v>12478</v>
      </c>
      <c r="I49" s="18">
        <v>78828</v>
      </c>
      <c r="J49" s="18">
        <v>12100</v>
      </c>
      <c r="K49" s="18">
        <v>8410</v>
      </c>
    </row>
    <row r="50" spans="1:11" ht="18.75" customHeight="1">
      <c r="A50" s="56"/>
      <c r="B50" s="57" t="s">
        <v>39</v>
      </c>
      <c r="C50" s="56" t="s">
        <v>17</v>
      </c>
      <c r="D50" s="71">
        <f>D47/D49*100</f>
        <v>78.47682647709462</v>
      </c>
      <c r="E50" s="39">
        <f aca="true" t="shared" si="19" ref="E50:K50">E47/E49*100</f>
        <v>58.81335423838576</v>
      </c>
      <c r="F50" s="39">
        <f>F47/F49*100</f>
        <v>90.78295341922696</v>
      </c>
      <c r="G50" s="39">
        <f t="shared" si="19"/>
        <v>83.95335543614954</v>
      </c>
      <c r="H50" s="39">
        <f>H47/H49*100</f>
        <v>69.16172463535824</v>
      </c>
      <c r="I50" s="39">
        <f t="shared" si="19"/>
        <v>99.44943421119399</v>
      </c>
      <c r="J50" s="39">
        <f t="shared" si="19"/>
        <v>78.51239669421489</v>
      </c>
      <c r="K50" s="39">
        <f t="shared" si="19"/>
        <v>82.52080856123662</v>
      </c>
    </row>
    <row r="51" spans="1:11" ht="18.75" customHeight="1">
      <c r="A51" s="64" t="s">
        <v>14</v>
      </c>
      <c r="B51" s="65" t="s">
        <v>21</v>
      </c>
      <c r="C51" s="64"/>
      <c r="D51" s="66"/>
      <c r="E51" s="19"/>
      <c r="F51" s="19"/>
      <c r="G51" s="19"/>
      <c r="H51" s="19"/>
      <c r="I51" s="19"/>
      <c r="J51" s="19"/>
      <c r="K51" s="19"/>
    </row>
    <row r="52" spans="1:11" ht="23.25" customHeight="1">
      <c r="A52" s="56"/>
      <c r="B52" s="57" t="s">
        <v>27</v>
      </c>
      <c r="C52" s="56" t="s">
        <v>12</v>
      </c>
      <c r="D52" s="58">
        <f>D46</f>
        <v>307130</v>
      </c>
      <c r="E52" s="18">
        <f aca="true" t="shared" si="20" ref="E52:K52">E46</f>
        <v>85830</v>
      </c>
      <c r="F52" s="18">
        <f>F46</f>
        <v>55150</v>
      </c>
      <c r="G52" s="18">
        <f t="shared" si="20"/>
        <v>35450</v>
      </c>
      <c r="H52" s="18">
        <f>H46</f>
        <v>9960</v>
      </c>
      <c r="I52" s="18">
        <f t="shared" si="20"/>
        <v>91520</v>
      </c>
      <c r="J52" s="18">
        <f t="shared" si="20"/>
        <v>16510</v>
      </c>
      <c r="K52" s="18">
        <f t="shared" si="20"/>
        <v>12710</v>
      </c>
    </row>
    <row r="53" spans="1:11" ht="18.75" customHeight="1">
      <c r="A53" s="30"/>
      <c r="B53" s="31" t="s">
        <v>24</v>
      </c>
      <c r="C53" s="30" t="s">
        <v>12</v>
      </c>
      <c r="D53" s="32">
        <f>SUM(E53:K53)</f>
        <v>237082</v>
      </c>
      <c r="E53" s="32">
        <v>80064</v>
      </c>
      <c r="F53" s="32">
        <v>36440</v>
      </c>
      <c r="G53" s="32">
        <v>32200</v>
      </c>
      <c r="H53" s="32">
        <v>9024</v>
      </c>
      <c r="I53" s="32">
        <v>78394</v>
      </c>
      <c r="J53" s="32"/>
      <c r="K53" s="32">
        <v>960</v>
      </c>
    </row>
    <row r="54" spans="1:11" ht="18.75" customHeight="1">
      <c r="A54" s="56"/>
      <c r="B54" s="57" t="s">
        <v>25</v>
      </c>
      <c r="C54" s="56" t="s">
        <v>17</v>
      </c>
      <c r="D54" s="67">
        <f>D53/D52*100</f>
        <v>77.19271969524306</v>
      </c>
      <c r="E54" s="74">
        <f aca="true" t="shared" si="21" ref="E54:K54">E53/E52*100</f>
        <v>93.28206920657112</v>
      </c>
      <c r="F54" s="39">
        <f>F53/F52*100</f>
        <v>66.07434270172257</v>
      </c>
      <c r="G54" s="39">
        <f t="shared" si="21"/>
        <v>90.83215796897038</v>
      </c>
      <c r="H54" s="39">
        <f>H53/H52*100</f>
        <v>90.60240963855422</v>
      </c>
      <c r="I54" s="74">
        <f t="shared" si="21"/>
        <v>85.65777972027972</v>
      </c>
      <c r="J54" s="39">
        <f t="shared" si="21"/>
        <v>0</v>
      </c>
      <c r="K54" s="39">
        <f t="shared" si="21"/>
        <v>7.553107789142407</v>
      </c>
    </row>
    <row r="55" spans="1:11" ht="21" customHeight="1" hidden="1">
      <c r="A55" s="56"/>
      <c r="B55" s="57" t="s">
        <v>50</v>
      </c>
      <c r="C55" s="56" t="s">
        <v>17</v>
      </c>
      <c r="D55" s="58">
        <f>SUM(E55:K55)</f>
        <v>354169</v>
      </c>
      <c r="E55" s="18">
        <v>154876</v>
      </c>
      <c r="F55" s="18">
        <v>40360</v>
      </c>
      <c r="G55" s="18">
        <v>44485</v>
      </c>
      <c r="H55" s="18">
        <v>14056</v>
      </c>
      <c r="I55" s="18">
        <v>80512</v>
      </c>
      <c r="J55" s="18">
        <v>11100</v>
      </c>
      <c r="K55" s="18">
        <v>8780</v>
      </c>
    </row>
    <row r="56" spans="1:11" ht="18.75" customHeight="1">
      <c r="A56" s="56"/>
      <c r="B56" s="57" t="s">
        <v>39</v>
      </c>
      <c r="C56" s="56" t="s">
        <v>17</v>
      </c>
      <c r="D56" s="71">
        <f>D53/D55*100</f>
        <v>66.94035898116437</v>
      </c>
      <c r="E56" s="39">
        <f aca="true" t="shared" si="22" ref="E56:K56">E53/E55*100</f>
        <v>51.6955499883778</v>
      </c>
      <c r="F56" s="39">
        <f>F53/F55*100</f>
        <v>90.28741328047572</v>
      </c>
      <c r="G56" s="39">
        <f t="shared" si="22"/>
        <v>72.38394964594808</v>
      </c>
      <c r="H56" s="39">
        <f>H53/H55*100</f>
        <v>64.20034149117815</v>
      </c>
      <c r="I56" s="39">
        <f t="shared" si="22"/>
        <v>97.36933624801271</v>
      </c>
      <c r="J56" s="39">
        <f t="shared" si="22"/>
        <v>0</v>
      </c>
      <c r="K56" s="39">
        <f t="shared" si="22"/>
        <v>10.933940774487471</v>
      </c>
    </row>
    <row r="57" spans="1:11" ht="18.75" customHeight="1">
      <c r="A57" s="61">
        <v>5</v>
      </c>
      <c r="B57" s="62" t="s">
        <v>22</v>
      </c>
      <c r="C57" s="61" t="s">
        <v>26</v>
      </c>
      <c r="D57" s="63">
        <f>D60+D66+D72</f>
        <v>3993205</v>
      </c>
      <c r="E57" s="11">
        <f aca="true" t="shared" si="23" ref="E57:K57">E60+E66+E72</f>
        <v>985494</v>
      </c>
      <c r="F57" s="11">
        <f>F60+F66+F72</f>
        <v>357620</v>
      </c>
      <c r="G57" s="11">
        <f>G60+G66+G72</f>
        <v>718990</v>
      </c>
      <c r="H57" s="11">
        <f>H60+H66+H72</f>
        <v>322811</v>
      </c>
      <c r="I57" s="11">
        <f t="shared" si="23"/>
        <v>1540630</v>
      </c>
      <c r="J57" s="11">
        <f t="shared" si="23"/>
        <v>44620</v>
      </c>
      <c r="K57" s="11">
        <f t="shared" si="23"/>
        <v>23040</v>
      </c>
    </row>
    <row r="58" spans="1:11" ht="18.75" customHeight="1">
      <c r="A58" s="64" t="s">
        <v>11</v>
      </c>
      <c r="B58" s="65" t="s">
        <v>18</v>
      </c>
      <c r="C58" s="64"/>
      <c r="D58" s="66"/>
      <c r="E58" s="19"/>
      <c r="F58" s="19"/>
      <c r="G58" s="19"/>
      <c r="H58" s="19"/>
      <c r="I58" s="19"/>
      <c r="J58" s="19"/>
      <c r="K58" s="19"/>
    </row>
    <row r="59" spans="1:11" ht="19.5" customHeight="1">
      <c r="A59" s="56"/>
      <c r="B59" s="57" t="s">
        <v>27</v>
      </c>
      <c r="C59" s="56" t="s">
        <v>12</v>
      </c>
      <c r="D59" s="58">
        <f>SUM(E59:K59)</f>
        <v>2955690</v>
      </c>
      <c r="E59" s="18">
        <v>833720</v>
      </c>
      <c r="F59" s="18">
        <v>491870</v>
      </c>
      <c r="G59" s="18">
        <v>376230</v>
      </c>
      <c r="H59" s="18">
        <v>197910</v>
      </c>
      <c r="I59" s="18">
        <v>943450</v>
      </c>
      <c r="J59" s="18">
        <v>67220</v>
      </c>
      <c r="K59" s="18">
        <v>45290</v>
      </c>
    </row>
    <row r="60" spans="1:11" ht="18.75" customHeight="1">
      <c r="A60" s="69"/>
      <c r="B60" s="70" t="s">
        <v>24</v>
      </c>
      <c r="C60" s="69" t="s">
        <v>12</v>
      </c>
      <c r="D60" s="35">
        <f>SUM(E60:K60)</f>
        <v>1894290</v>
      </c>
      <c r="E60" s="32">
        <v>418354</v>
      </c>
      <c r="F60" s="32">
        <v>178810</v>
      </c>
      <c r="G60" s="32">
        <v>336790</v>
      </c>
      <c r="H60" s="32">
        <v>156021</v>
      </c>
      <c r="I60" s="32">
        <v>770315</v>
      </c>
      <c r="J60" s="32">
        <v>22340</v>
      </c>
      <c r="K60" s="32">
        <v>11660</v>
      </c>
    </row>
    <row r="61" spans="1:11" ht="18.75" customHeight="1">
      <c r="A61" s="56"/>
      <c r="B61" s="57" t="s">
        <v>25</v>
      </c>
      <c r="C61" s="56" t="s">
        <v>17</v>
      </c>
      <c r="D61" s="67">
        <f>D60/D59*100</f>
        <v>64.0896034428509</v>
      </c>
      <c r="E61" s="39">
        <f>E60/E59*100</f>
        <v>50.17919685266037</v>
      </c>
      <c r="F61" s="39">
        <f aca="true" t="shared" si="24" ref="F61:K61">F60/F59*100</f>
        <v>36.35310142923943</v>
      </c>
      <c r="G61" s="39">
        <f t="shared" si="24"/>
        <v>89.51705074023867</v>
      </c>
      <c r="H61" s="39">
        <f t="shared" si="24"/>
        <v>78.83431862968015</v>
      </c>
      <c r="I61" s="39">
        <f t="shared" si="24"/>
        <v>81.64873602204675</v>
      </c>
      <c r="J61" s="39">
        <f t="shared" si="24"/>
        <v>33.234156501041355</v>
      </c>
      <c r="K61" s="39">
        <f t="shared" si="24"/>
        <v>25.745197615367633</v>
      </c>
    </row>
    <row r="62" spans="1:11" ht="21" customHeight="1" hidden="1">
      <c r="A62" s="56"/>
      <c r="B62" s="57" t="s">
        <v>50</v>
      </c>
      <c r="C62" s="56" t="s">
        <v>12</v>
      </c>
      <c r="D62" s="58">
        <f>SUM(E62:K62)</f>
        <v>2087697</v>
      </c>
      <c r="E62" s="18">
        <v>619560</v>
      </c>
      <c r="F62" s="18">
        <v>116150</v>
      </c>
      <c r="G62" s="18">
        <v>443380</v>
      </c>
      <c r="H62" s="18">
        <v>152336</v>
      </c>
      <c r="I62" s="18">
        <v>735811</v>
      </c>
      <c r="J62" s="18">
        <v>11240</v>
      </c>
      <c r="K62" s="18">
        <v>9220</v>
      </c>
    </row>
    <row r="63" spans="1:11" ht="18.75" customHeight="1">
      <c r="A63" s="56"/>
      <c r="B63" s="57" t="s">
        <v>39</v>
      </c>
      <c r="C63" s="56" t="s">
        <v>17</v>
      </c>
      <c r="D63" s="72">
        <f>D60/D62*100</f>
        <v>90.735868279736</v>
      </c>
      <c r="E63" s="75">
        <f aca="true" t="shared" si="25" ref="E63:K63">E60/E62*100</f>
        <v>67.52437213506359</v>
      </c>
      <c r="F63" s="75">
        <f t="shared" si="25"/>
        <v>153.94748170469222</v>
      </c>
      <c r="G63" s="75">
        <f t="shared" si="25"/>
        <v>75.95967341783572</v>
      </c>
      <c r="H63" s="75">
        <f t="shared" si="25"/>
        <v>102.41899485348178</v>
      </c>
      <c r="I63" s="75">
        <f t="shared" si="25"/>
        <v>104.68924764647443</v>
      </c>
      <c r="J63" s="75">
        <f t="shared" si="25"/>
        <v>198.75444839857653</v>
      </c>
      <c r="K63" s="75">
        <f t="shared" si="25"/>
        <v>126.46420824295011</v>
      </c>
    </row>
    <row r="64" spans="1:11" ht="18.75" customHeight="1">
      <c r="A64" s="64" t="s">
        <v>13</v>
      </c>
      <c r="B64" s="65" t="s">
        <v>32</v>
      </c>
      <c r="C64" s="64" t="s">
        <v>12</v>
      </c>
      <c r="D64" s="66"/>
      <c r="E64" s="19"/>
      <c r="F64" s="19"/>
      <c r="G64" s="19"/>
      <c r="H64" s="19"/>
      <c r="I64" s="19"/>
      <c r="J64" s="19"/>
      <c r="K64" s="19"/>
    </row>
    <row r="65" spans="1:11" ht="19.5" customHeight="1">
      <c r="A65" s="56"/>
      <c r="B65" s="57" t="s">
        <v>27</v>
      </c>
      <c r="C65" s="56" t="s">
        <v>12</v>
      </c>
      <c r="D65" s="58">
        <f>SUM(E65:K65)</f>
        <v>2955690</v>
      </c>
      <c r="E65" s="18">
        <v>833720</v>
      </c>
      <c r="F65" s="18">
        <v>491870</v>
      </c>
      <c r="G65" s="18">
        <v>376230</v>
      </c>
      <c r="H65" s="18">
        <v>197910</v>
      </c>
      <c r="I65" s="18">
        <v>943450</v>
      </c>
      <c r="J65" s="18">
        <v>67220</v>
      </c>
      <c r="K65" s="18">
        <v>45290</v>
      </c>
    </row>
    <row r="66" spans="1:11" ht="18.75" customHeight="1">
      <c r="A66" s="69"/>
      <c r="B66" s="70" t="s">
        <v>24</v>
      </c>
      <c r="C66" s="69" t="s">
        <v>12</v>
      </c>
      <c r="D66" s="35">
        <f>SUM(E66:K66)</f>
        <v>2071186</v>
      </c>
      <c r="E66" s="32">
        <v>567140</v>
      </c>
      <c r="F66" s="32">
        <v>178810</v>
      </c>
      <c r="G66" s="32">
        <v>365700</v>
      </c>
      <c r="H66" s="32">
        <v>155561</v>
      </c>
      <c r="I66" s="32">
        <v>770315</v>
      </c>
      <c r="J66" s="32">
        <v>22280</v>
      </c>
      <c r="K66" s="32">
        <v>11380</v>
      </c>
    </row>
    <row r="67" spans="1:11" ht="18.75" customHeight="1">
      <c r="A67" s="56"/>
      <c r="B67" s="57" t="s">
        <v>25</v>
      </c>
      <c r="C67" s="56" t="s">
        <v>17</v>
      </c>
      <c r="D67" s="67">
        <f>D66/D65*100</f>
        <v>70.0745342035193</v>
      </c>
      <c r="E67" s="39">
        <f aca="true" t="shared" si="26" ref="E67:K67">E66/E65*100</f>
        <v>68.02523629036126</v>
      </c>
      <c r="F67" s="39">
        <f>F66/F65*100</f>
        <v>36.35310142923943</v>
      </c>
      <c r="G67" s="39">
        <f>G66/G65*100</f>
        <v>97.20118012917631</v>
      </c>
      <c r="H67" s="39">
        <f>H66/H65*100</f>
        <v>78.6018897478652</v>
      </c>
      <c r="I67" s="39">
        <f t="shared" si="26"/>
        <v>81.64873602204675</v>
      </c>
      <c r="J67" s="39">
        <f t="shared" si="26"/>
        <v>33.14489735197858</v>
      </c>
      <c r="K67" s="39">
        <f t="shared" si="26"/>
        <v>25.126959593729296</v>
      </c>
    </row>
    <row r="68" spans="1:11" ht="21" customHeight="1" hidden="1">
      <c r="A68" s="56"/>
      <c r="B68" s="57" t="s">
        <v>50</v>
      </c>
      <c r="C68" s="56" t="s">
        <v>17</v>
      </c>
      <c r="D68" s="58">
        <f>SUM(E68:K68)</f>
        <v>2389464</v>
      </c>
      <c r="E68" s="36">
        <v>805833</v>
      </c>
      <c r="F68" s="36">
        <v>116150</v>
      </c>
      <c r="G68" s="36">
        <v>534790</v>
      </c>
      <c r="H68" s="36">
        <v>163290</v>
      </c>
      <c r="I68" s="36">
        <v>741681</v>
      </c>
      <c r="J68" s="36">
        <v>15260</v>
      </c>
      <c r="K68" s="36">
        <v>12460</v>
      </c>
    </row>
    <row r="69" spans="1:11" ht="18.75" customHeight="1">
      <c r="A69" s="56"/>
      <c r="B69" s="57" t="s">
        <v>39</v>
      </c>
      <c r="C69" s="56" t="s">
        <v>17</v>
      </c>
      <c r="D69" s="71">
        <f>D66/D68*100</f>
        <v>86.67994161033604</v>
      </c>
      <c r="E69" s="39">
        <f aca="true" t="shared" si="27" ref="E69:K69">E66/E68*100</f>
        <v>70.37934658918164</v>
      </c>
      <c r="F69" s="39">
        <f>F66/F68*100</f>
        <v>153.94748170469222</v>
      </c>
      <c r="G69" s="39">
        <f>G66/G68*100</f>
        <v>68.38198171244788</v>
      </c>
      <c r="H69" s="39">
        <f>H66/H68*100</f>
        <v>95.26670341110906</v>
      </c>
      <c r="I69" s="39">
        <f t="shared" si="27"/>
        <v>103.86068943386712</v>
      </c>
      <c r="J69" s="39">
        <f t="shared" si="27"/>
        <v>146.00262123197902</v>
      </c>
      <c r="K69" s="39">
        <f t="shared" si="27"/>
        <v>91.3322632423756</v>
      </c>
    </row>
    <row r="70" spans="1:11" ht="18.75" customHeight="1">
      <c r="A70" s="64" t="s">
        <v>14</v>
      </c>
      <c r="B70" s="65" t="s">
        <v>33</v>
      </c>
      <c r="C70" s="64"/>
      <c r="D70" s="66"/>
      <c r="E70" s="19"/>
      <c r="F70" s="19"/>
      <c r="G70" s="19"/>
      <c r="H70" s="41"/>
      <c r="I70" s="19"/>
      <c r="J70" s="19"/>
      <c r="K70" s="19"/>
    </row>
    <row r="71" spans="1:11" ht="20.25" customHeight="1">
      <c r="A71" s="56"/>
      <c r="B71" s="57" t="s">
        <v>27</v>
      </c>
      <c r="C71" s="56" t="s">
        <v>12</v>
      </c>
      <c r="D71" s="58">
        <f>SUM(E71:K71)</f>
        <v>149440</v>
      </c>
      <c r="E71" s="18">
        <v>48610</v>
      </c>
      <c r="F71" s="18">
        <v>11460</v>
      </c>
      <c r="G71" s="18">
        <v>42640</v>
      </c>
      <c r="H71" s="18">
        <v>14520</v>
      </c>
      <c r="I71" s="18">
        <v>14590</v>
      </c>
      <c r="J71" s="18">
        <v>11950</v>
      </c>
      <c r="K71" s="18">
        <v>5670</v>
      </c>
    </row>
    <row r="72" spans="1:11" ht="18.75" customHeight="1">
      <c r="A72" s="69"/>
      <c r="B72" s="70" t="s">
        <v>24</v>
      </c>
      <c r="C72" s="69" t="s">
        <v>12</v>
      </c>
      <c r="D72" s="35">
        <f>SUM(E72:K72)</f>
        <v>27729</v>
      </c>
      <c r="E72" s="32"/>
      <c r="F72" s="32"/>
      <c r="G72" s="32">
        <v>16500</v>
      </c>
      <c r="H72" s="32">
        <v>11229</v>
      </c>
      <c r="I72" s="32"/>
      <c r="J72" s="32"/>
      <c r="K72" s="32"/>
    </row>
    <row r="73" spans="1:11" ht="18.75" customHeight="1">
      <c r="A73" s="56"/>
      <c r="B73" s="57" t="s">
        <v>25</v>
      </c>
      <c r="C73" s="56" t="s">
        <v>17</v>
      </c>
      <c r="D73" s="67">
        <f>D72/D71*100</f>
        <v>18.555273019271947</v>
      </c>
      <c r="E73" s="39" t="s">
        <v>31</v>
      </c>
      <c r="F73" s="39" t="s">
        <v>31</v>
      </c>
      <c r="G73" s="39" t="s">
        <v>31</v>
      </c>
      <c r="H73" s="39">
        <v>47.5</v>
      </c>
      <c r="I73" s="39" t="s">
        <v>31</v>
      </c>
      <c r="J73" s="39" t="s">
        <v>31</v>
      </c>
      <c r="K73" s="39">
        <v>0.5</v>
      </c>
    </row>
    <row r="74" spans="1:11" ht="21" customHeight="1" hidden="1">
      <c r="A74" s="56"/>
      <c r="B74" s="57" t="s">
        <v>50</v>
      </c>
      <c r="C74" s="56" t="s">
        <v>17</v>
      </c>
      <c r="D74" s="58">
        <f>SUM(E74:K74)</f>
        <v>29850</v>
      </c>
      <c r="E74" s="18">
        <v>9900</v>
      </c>
      <c r="F74" s="18"/>
      <c r="G74" s="18"/>
      <c r="H74" s="18">
        <v>19950</v>
      </c>
      <c r="I74" s="18"/>
      <c r="J74" s="18"/>
      <c r="K74" s="18"/>
    </row>
    <row r="75" spans="1:11" ht="18.75" customHeight="1">
      <c r="A75" s="56"/>
      <c r="B75" s="57" t="s">
        <v>39</v>
      </c>
      <c r="C75" s="56" t="s">
        <v>17</v>
      </c>
      <c r="D75" s="68">
        <f>D74/D72*100</f>
        <v>107.64903169966462</v>
      </c>
      <c r="E75" s="39"/>
      <c r="F75" s="39"/>
      <c r="G75" s="39">
        <f>G74/G72*100</f>
        <v>0</v>
      </c>
      <c r="H75" s="39">
        <f>H74/H72*100</f>
        <v>177.66497461928935</v>
      </c>
      <c r="I75" s="39"/>
      <c r="J75" s="39"/>
      <c r="K75" s="39"/>
    </row>
    <row r="76" spans="1:11" ht="18.75" customHeight="1">
      <c r="A76" s="61">
        <v>6</v>
      </c>
      <c r="B76" s="62" t="s">
        <v>23</v>
      </c>
      <c r="C76" s="61" t="s">
        <v>26</v>
      </c>
      <c r="D76" s="63">
        <f>D78</f>
        <v>25593</v>
      </c>
      <c r="E76" s="11">
        <f aca="true" t="shared" si="28" ref="E76:K76">E78</f>
        <v>2313</v>
      </c>
      <c r="F76" s="11">
        <f>F78</f>
        <v>12360</v>
      </c>
      <c r="G76" s="11">
        <f t="shared" si="28"/>
        <v>2913</v>
      </c>
      <c r="H76" s="11">
        <f>H78</f>
        <v>4990</v>
      </c>
      <c r="I76" s="11">
        <f t="shared" si="28"/>
        <v>1750</v>
      </c>
      <c r="J76" s="11">
        <f t="shared" si="28"/>
        <v>682</v>
      </c>
      <c r="K76" s="11">
        <f t="shared" si="28"/>
        <v>585</v>
      </c>
    </row>
    <row r="77" spans="1:11" ht="22.5" customHeight="1">
      <c r="A77" s="56"/>
      <c r="B77" s="57" t="s">
        <v>27</v>
      </c>
      <c r="C77" s="56" t="s">
        <v>12</v>
      </c>
      <c r="D77" s="58">
        <f>SUM(E77:K77)</f>
        <v>90960</v>
      </c>
      <c r="E77" s="18">
        <v>28040</v>
      </c>
      <c r="F77" s="18">
        <v>22630</v>
      </c>
      <c r="G77" s="18">
        <v>21610</v>
      </c>
      <c r="H77" s="18">
        <v>6190</v>
      </c>
      <c r="I77" s="18">
        <v>8710</v>
      </c>
      <c r="J77" s="18">
        <v>1630</v>
      </c>
      <c r="K77" s="18">
        <v>2150</v>
      </c>
    </row>
    <row r="78" spans="1:11" ht="18.75" customHeight="1">
      <c r="A78" s="69"/>
      <c r="B78" s="70" t="s">
        <v>24</v>
      </c>
      <c r="C78" s="69" t="s">
        <v>12</v>
      </c>
      <c r="D78" s="35">
        <f>SUM(E78:K78)</f>
        <v>25593</v>
      </c>
      <c r="E78" s="32">
        <v>2313</v>
      </c>
      <c r="F78" s="32">
        <v>12360</v>
      </c>
      <c r="G78" s="32">
        <v>2913</v>
      </c>
      <c r="H78" s="32">
        <v>4990</v>
      </c>
      <c r="I78" s="32">
        <v>1750</v>
      </c>
      <c r="J78" s="32">
        <v>682</v>
      </c>
      <c r="K78" s="32">
        <v>585</v>
      </c>
    </row>
    <row r="79" spans="1:11" ht="21" customHeight="1">
      <c r="A79" s="56"/>
      <c r="B79" s="57" t="s">
        <v>25</v>
      </c>
      <c r="C79" s="56" t="s">
        <v>17</v>
      </c>
      <c r="D79" s="67">
        <f>D78/D77*100</f>
        <v>28.13654353562005</v>
      </c>
      <c r="E79" s="39">
        <f aca="true" t="shared" si="29" ref="E79:K79">E78/E77*100</f>
        <v>8.248930099857347</v>
      </c>
      <c r="F79" s="39">
        <f>F78/F77*100</f>
        <v>54.61776403004861</v>
      </c>
      <c r="G79" s="39">
        <f t="shared" si="29"/>
        <v>13.479870430356316</v>
      </c>
      <c r="H79" s="74">
        <f>H78/H77*100</f>
        <v>80.61389337641357</v>
      </c>
      <c r="I79" s="39">
        <f t="shared" si="29"/>
        <v>20.091848450057405</v>
      </c>
      <c r="J79" s="39">
        <f t="shared" si="29"/>
        <v>41.84049079754602</v>
      </c>
      <c r="K79" s="39">
        <f t="shared" si="29"/>
        <v>27.209302325581397</v>
      </c>
    </row>
    <row r="80" spans="1:11" ht="21" customHeight="1">
      <c r="A80" s="56"/>
      <c r="B80" s="57" t="s">
        <v>50</v>
      </c>
      <c r="C80" s="56" t="s">
        <v>17</v>
      </c>
      <c r="D80" s="58">
        <f>SUM(E80:K80)</f>
        <v>28221</v>
      </c>
      <c r="E80" s="36">
        <v>2674</v>
      </c>
      <c r="F80" s="36">
        <v>11550</v>
      </c>
      <c r="G80" s="36">
        <v>4085</v>
      </c>
      <c r="H80" s="36">
        <v>5585</v>
      </c>
      <c r="I80" s="36">
        <v>3067</v>
      </c>
      <c r="J80" s="36">
        <v>435</v>
      </c>
      <c r="K80" s="36">
        <v>825</v>
      </c>
    </row>
    <row r="81" spans="1:11" ht="18.75" customHeight="1">
      <c r="A81" s="56"/>
      <c r="B81" s="57" t="s">
        <v>39</v>
      </c>
      <c r="C81" s="56" t="s">
        <v>17</v>
      </c>
      <c r="D81" s="71">
        <f>D78/D80*100</f>
        <v>90.68778569150633</v>
      </c>
      <c r="E81" s="39">
        <f aca="true" t="shared" si="30" ref="E81:K81">E78/E80*100</f>
        <v>86.49962602842184</v>
      </c>
      <c r="F81" s="39">
        <f>F78/F80*100</f>
        <v>107.012987012987</v>
      </c>
      <c r="G81" s="39">
        <f t="shared" si="30"/>
        <v>71.30966952264382</v>
      </c>
      <c r="H81" s="39">
        <f>H78/H80*100</f>
        <v>89.34646374216652</v>
      </c>
      <c r="I81" s="39">
        <f t="shared" si="30"/>
        <v>57.05901532442126</v>
      </c>
      <c r="J81" s="39">
        <f t="shared" si="30"/>
        <v>156.7816091954023</v>
      </c>
      <c r="K81" s="39">
        <f t="shared" si="30"/>
        <v>70.9090909090909</v>
      </c>
    </row>
    <row r="82" spans="1:11" ht="18.75">
      <c r="A82" s="59"/>
      <c r="B82" s="59"/>
      <c r="C82" s="60"/>
      <c r="D82" s="59"/>
      <c r="E82" s="73"/>
      <c r="F82" s="59"/>
      <c r="G82" s="73"/>
      <c r="H82" s="73"/>
      <c r="I82" s="73"/>
      <c r="J82" s="73"/>
      <c r="K82" s="73"/>
    </row>
  </sheetData>
  <sheetProtection/>
  <mergeCells count="7">
    <mergeCell ref="A1:K1"/>
    <mergeCell ref="A2:K2"/>
    <mergeCell ref="A4:A5"/>
    <mergeCell ref="B4:B5"/>
    <mergeCell ref="C4:C5"/>
    <mergeCell ref="D4:D5"/>
    <mergeCell ref="E4:K4"/>
  </mergeCells>
  <printOptions/>
  <pageMargins left="0.4724409448818898" right="0.15748031496062992" top="0.31496062992125984" bottom="0.4330708661417323" header="0.31496062992125984" footer="0.15748031496062992"/>
  <pageSetup horizontalDpi="600" verticalDpi="6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</cp:lastModifiedBy>
  <cp:lastPrinted>2019-06-06T02:06:46Z</cp:lastPrinted>
  <dcterms:created xsi:type="dcterms:W3CDTF">2013-05-15T03:12:31Z</dcterms:created>
  <dcterms:modified xsi:type="dcterms:W3CDTF">2019-06-17T08:03:20Z</dcterms:modified>
  <cp:category/>
  <cp:version/>
  <cp:contentType/>
  <cp:contentStatus/>
</cp:coreProperties>
</file>