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760" firstSheet="2" activeTab="2"/>
  </bookViews>
  <sheets>
    <sheet name="Bieu KH dau tu xd KCHTGT (2)" sheetId="4" state="hidden" r:id="rId1"/>
    <sheet name="Luu Goc (2)" sheetId="3" state="hidden" r:id="rId2"/>
    <sheet name="Biểu ke hoach chi tiet" sheetId="5" r:id="rId3"/>
  </sheets>
  <definedNames>
    <definedName name="_xlnm.Print_Titles" localSheetId="0">'Bieu KH dau tu xd KCHTGT (2)'!$4:$5</definedName>
    <definedName name="_xlnm.Print_Titles" localSheetId="2">'Biểu ke hoach chi tiet'!$4:$5</definedName>
    <definedName name="_xlnm.Print_Titles" localSheetId="1">'Luu Goc (2)'!$4:$5</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47" i="5"/>
  <c r="B137"/>
  <c r="B136"/>
  <c r="A116"/>
  <c r="A117" s="1"/>
  <c r="A118" s="1"/>
  <c r="A119" s="1"/>
  <c r="A120" s="1"/>
  <c r="A121" s="1"/>
  <c r="E113"/>
  <c r="E111"/>
  <c r="E109"/>
  <c r="E99"/>
  <c r="E97"/>
  <c r="E95"/>
  <c r="E77"/>
  <c r="E68"/>
  <c r="E65"/>
  <c r="E49"/>
  <c r="E27"/>
  <c r="E18"/>
  <c r="E14"/>
  <c r="E12"/>
  <c r="E9"/>
  <c r="E7"/>
  <c r="E6" s="1"/>
  <c r="O111" i="4" l="1"/>
  <c r="R111" s="1"/>
  <c r="R110" s="1"/>
  <c r="K110"/>
  <c r="E110"/>
  <c r="O109"/>
  <c r="R109" s="1"/>
  <c r="R108" s="1"/>
  <c r="F108"/>
  <c r="E108"/>
  <c r="O100"/>
  <c r="R100" s="1"/>
  <c r="O99"/>
  <c r="R99" s="1"/>
  <c r="R98" s="1"/>
  <c r="G99"/>
  <c r="N98"/>
  <c r="K98"/>
  <c r="J98"/>
  <c r="I98"/>
  <c r="H98"/>
  <c r="G98"/>
  <c r="F98"/>
  <c r="E98"/>
  <c r="N97"/>
  <c r="O97" s="1"/>
  <c r="O96" s="1"/>
  <c r="R96"/>
  <c r="Q96"/>
  <c r="K96"/>
  <c r="J96"/>
  <c r="I96"/>
  <c r="H96"/>
  <c r="G96"/>
  <c r="F96"/>
  <c r="E96"/>
  <c r="Q95"/>
  <c r="Q94" s="1"/>
  <c r="P95"/>
  <c r="P94" s="1"/>
  <c r="R94"/>
  <c r="O94"/>
  <c r="N94"/>
  <c r="K94"/>
  <c r="J94"/>
  <c r="I94"/>
  <c r="H94"/>
  <c r="G94"/>
  <c r="F94"/>
  <c r="E94"/>
  <c r="K90"/>
  <c r="K89"/>
  <c r="K88"/>
  <c r="K87"/>
  <c r="K86"/>
  <c r="N83"/>
  <c r="O83" s="1"/>
  <c r="P83" s="1"/>
  <c r="Q83" s="1"/>
  <c r="Q76" s="1"/>
  <c r="K81"/>
  <c r="P81" s="1"/>
  <c r="H81"/>
  <c r="O81" s="1"/>
  <c r="K80"/>
  <c r="O80" s="1"/>
  <c r="H80"/>
  <c r="N80" s="1"/>
  <c r="K79"/>
  <c r="H79"/>
  <c r="N79" s="1"/>
  <c r="N76" s="1"/>
  <c r="R76"/>
  <c r="J76"/>
  <c r="I76"/>
  <c r="G76"/>
  <c r="F76"/>
  <c r="E76"/>
  <c r="R74"/>
  <c r="Q74"/>
  <c r="O73"/>
  <c r="P73" s="1"/>
  <c r="O72"/>
  <c r="N72"/>
  <c r="P72" s="1"/>
  <c r="O71"/>
  <c r="P71" s="1"/>
  <c r="O70"/>
  <c r="P70" s="1"/>
  <c r="H70"/>
  <c r="O69"/>
  <c r="Q69" s="1"/>
  <c r="H68"/>
  <c r="N67"/>
  <c r="K67"/>
  <c r="J67"/>
  <c r="I67"/>
  <c r="G67"/>
  <c r="F67"/>
  <c r="E67"/>
  <c r="R64"/>
  <c r="Q64"/>
  <c r="P64"/>
  <c r="O64"/>
  <c r="N64"/>
  <c r="H64"/>
  <c r="E64"/>
  <c r="R62"/>
  <c r="Q62"/>
  <c r="P62"/>
  <c r="O62"/>
  <c r="N62"/>
  <c r="K62"/>
  <c r="H62"/>
  <c r="O60"/>
  <c r="R60" s="1"/>
  <c r="O59"/>
  <c r="R59" s="1"/>
  <c r="O58"/>
  <c r="R58" s="1"/>
  <c r="O57"/>
  <c r="R57" s="1"/>
  <c r="O56"/>
  <c r="R56" s="1"/>
  <c r="O55"/>
  <c r="N54"/>
  <c r="O54" s="1"/>
  <c r="N53"/>
  <c r="N48" s="1"/>
  <c r="N52"/>
  <c r="O52" s="1"/>
  <c r="O51"/>
  <c r="P51" s="1"/>
  <c r="H50"/>
  <c r="H48" s="1"/>
  <c r="O49"/>
  <c r="Q49" s="1"/>
  <c r="K48"/>
  <c r="I48"/>
  <c r="G48"/>
  <c r="E48"/>
  <c r="N47"/>
  <c r="Q47" s="1"/>
  <c r="O46"/>
  <c r="P46" s="1"/>
  <c r="J46"/>
  <c r="J45"/>
  <c r="H45"/>
  <c r="O44"/>
  <c r="P44" s="1"/>
  <c r="H44"/>
  <c r="H42"/>
  <c r="J42" s="1"/>
  <c r="H41"/>
  <c r="O40"/>
  <c r="Q40" s="1"/>
  <c r="J40"/>
  <c r="O37"/>
  <c r="R37" s="1"/>
  <c r="P36"/>
  <c r="R36" s="1"/>
  <c r="P34"/>
  <c r="O34"/>
  <c r="Q34" s="1"/>
  <c r="O33"/>
  <c r="P33" s="1"/>
  <c r="J33"/>
  <c r="O32"/>
  <c r="Q32" s="1"/>
  <c r="P31"/>
  <c r="O31"/>
  <c r="Q31" s="1"/>
  <c r="O30"/>
  <c r="Q30" s="1"/>
  <c r="J29"/>
  <c r="J28"/>
  <c r="R27"/>
  <c r="P27"/>
  <c r="O27"/>
  <c r="Q27" s="1"/>
  <c r="J27"/>
  <c r="K26"/>
  <c r="I26"/>
  <c r="G26"/>
  <c r="F26"/>
  <c r="E26"/>
  <c r="O25"/>
  <c r="R25" s="1"/>
  <c r="O23"/>
  <c r="R23" s="1"/>
  <c r="G23"/>
  <c r="R22"/>
  <c r="P22"/>
  <c r="O22"/>
  <c r="Q22" s="1"/>
  <c r="G22"/>
  <c r="O21"/>
  <c r="R21" s="1"/>
  <c r="G21"/>
  <c r="O20"/>
  <c r="Q20" s="1"/>
  <c r="J20"/>
  <c r="J17" s="1"/>
  <c r="O19"/>
  <c r="R19" s="1"/>
  <c r="G19"/>
  <c r="O18"/>
  <c r="P18" s="1"/>
  <c r="N17"/>
  <c r="K17"/>
  <c r="I17"/>
  <c r="H17"/>
  <c r="F17"/>
  <c r="E17"/>
  <c r="R16"/>
  <c r="Q16"/>
  <c r="P16"/>
  <c r="O15"/>
  <c r="R15" s="1"/>
  <c r="R14"/>
  <c r="N13"/>
  <c r="K13"/>
  <c r="J13"/>
  <c r="I13"/>
  <c r="H13"/>
  <c r="G13"/>
  <c r="F13"/>
  <c r="E13"/>
  <c r="R11"/>
  <c r="Q11"/>
  <c r="P11"/>
  <c r="O11"/>
  <c r="N11"/>
  <c r="K11"/>
  <c r="J11"/>
  <c r="I11"/>
  <c r="H11"/>
  <c r="G11"/>
  <c r="F11"/>
  <c r="E11"/>
  <c r="P10"/>
  <c r="O10"/>
  <c r="O9"/>
  <c r="O8" s="1"/>
  <c r="H9"/>
  <c r="H8" s="1"/>
  <c r="R8"/>
  <c r="Q8"/>
  <c r="N8"/>
  <c r="K8"/>
  <c r="J8"/>
  <c r="I8"/>
  <c r="G8"/>
  <c r="F8"/>
  <c r="E8"/>
  <c r="E6" l="1"/>
  <c r="P20"/>
  <c r="R31"/>
  <c r="P49"/>
  <c r="R69"/>
  <c r="R67" s="1"/>
  <c r="G17"/>
  <c r="G6" s="1"/>
  <c r="I6"/>
  <c r="H26"/>
  <c r="Q72"/>
  <c r="J26"/>
  <c r="J6" s="1"/>
  <c r="F6"/>
  <c r="P30"/>
  <c r="P32"/>
  <c r="R34"/>
  <c r="P40"/>
  <c r="O53"/>
  <c r="O67"/>
  <c r="K76"/>
  <c r="K6" s="1"/>
  <c r="O108"/>
  <c r="R30"/>
  <c r="R32"/>
  <c r="H67"/>
  <c r="H6" s="1"/>
  <c r="H76"/>
  <c r="P9"/>
  <c r="P8" s="1"/>
  <c r="R13"/>
  <c r="R20"/>
  <c r="Q36"/>
  <c r="P69"/>
  <c r="R17"/>
  <c r="O48"/>
  <c r="P76"/>
  <c r="O110"/>
  <c r="P67"/>
  <c r="R48"/>
  <c r="Q15"/>
  <c r="Q13" s="1"/>
  <c r="Q19"/>
  <c r="Q21"/>
  <c r="Q23"/>
  <c r="Q25"/>
  <c r="Q33"/>
  <c r="Q37"/>
  <c r="Q44"/>
  <c r="P47"/>
  <c r="R47"/>
  <c r="R26" s="1"/>
  <c r="Q56"/>
  <c r="Q57"/>
  <c r="Q58"/>
  <c r="Q59"/>
  <c r="Q60"/>
  <c r="Q70"/>
  <c r="Q67" s="1"/>
  <c r="O79"/>
  <c r="O76" s="1"/>
  <c r="P97"/>
  <c r="P96" s="1"/>
  <c r="Q99"/>
  <c r="Q100"/>
  <c r="Q109"/>
  <c r="Q108" s="1"/>
  <c r="Q111"/>
  <c r="Q110" s="1"/>
  <c r="O13"/>
  <c r="P15"/>
  <c r="P13" s="1"/>
  <c r="O17"/>
  <c r="P19"/>
  <c r="P21"/>
  <c r="P23"/>
  <c r="P25"/>
  <c r="N26"/>
  <c r="P37"/>
  <c r="O47"/>
  <c r="O26" s="1"/>
  <c r="P56"/>
  <c r="P57"/>
  <c r="P58"/>
  <c r="P59"/>
  <c r="P60"/>
  <c r="N96"/>
  <c r="O98"/>
  <c r="P99"/>
  <c r="P98" s="1"/>
  <c r="P100"/>
  <c r="P109"/>
  <c r="P108" s="1"/>
  <c r="P111"/>
  <c r="P110" s="1"/>
  <c r="R6" l="1"/>
  <c r="P26"/>
  <c r="N6"/>
  <c r="Q26"/>
  <c r="Q48"/>
  <c r="P48"/>
  <c r="O6"/>
  <c r="Q98"/>
  <c r="P17"/>
  <c r="Q17"/>
  <c r="Q6" s="1"/>
  <c r="P6" l="1"/>
  <c r="L86" i="3" l="1"/>
  <c r="N86" s="1"/>
  <c r="L84"/>
  <c r="N84" s="1"/>
  <c r="L75"/>
  <c r="N75" s="1"/>
  <c r="L74"/>
  <c r="N74" s="1"/>
  <c r="K72"/>
  <c r="M72" s="1"/>
  <c r="K70"/>
  <c r="M70" s="1"/>
  <c r="K63"/>
  <c r="L63" s="1"/>
  <c r="M63" s="1"/>
  <c r="N63" s="1"/>
  <c r="H61"/>
  <c r="F61"/>
  <c r="F6" s="1"/>
  <c r="H60"/>
  <c r="H6" s="1"/>
  <c r="F60"/>
  <c r="K59"/>
  <c r="L59" s="1"/>
  <c r="K56"/>
  <c r="M56" s="1"/>
  <c r="L55"/>
  <c r="M55" s="1"/>
  <c r="L54"/>
  <c r="M54" s="1"/>
  <c r="L53"/>
  <c r="O53" s="1"/>
  <c r="L46"/>
  <c r="O46" s="1"/>
  <c r="L45"/>
  <c r="O45" s="1"/>
  <c r="L44"/>
  <c r="L42"/>
  <c r="M42" s="1"/>
  <c r="L41"/>
  <c r="O41" s="1"/>
  <c r="L40"/>
  <c r="O40" s="1"/>
  <c r="K37"/>
  <c r="O37" s="1"/>
  <c r="L34"/>
  <c r="N34" s="1"/>
  <c r="L33"/>
  <c r="N33" s="1"/>
  <c r="M32"/>
  <c r="N32" s="1"/>
  <c r="L31"/>
  <c r="O31" s="1"/>
  <c r="L30"/>
  <c r="N30" s="1"/>
  <c r="L26"/>
  <c r="N26" s="1"/>
  <c r="L25"/>
  <c r="N25" s="1"/>
  <c r="L24"/>
  <c r="N24" s="1"/>
  <c r="L23"/>
  <c r="N23" s="1"/>
  <c r="L22"/>
  <c r="N22" s="1"/>
  <c r="L21"/>
  <c r="M21" s="1"/>
  <c r="O19"/>
  <c r="N19"/>
  <c r="M19"/>
  <c r="L18"/>
  <c r="O18" s="1"/>
  <c r="L14"/>
  <c r="O14" s="1"/>
  <c r="Q13"/>
  <c r="L13"/>
  <c r="N13" s="1"/>
  <c r="K11"/>
  <c r="L11" s="1"/>
  <c r="L9"/>
  <c r="M9" s="1"/>
  <c r="G6"/>
  <c r="E6"/>
  <c r="D6"/>
  <c r="Q6" l="1"/>
  <c r="K6"/>
  <c r="L72"/>
  <c r="M11"/>
  <c r="M13"/>
  <c r="O13"/>
  <c r="N14"/>
  <c r="N18"/>
  <c r="M22"/>
  <c r="O22"/>
  <c r="M23"/>
  <c r="O23"/>
  <c r="M24"/>
  <c r="O24"/>
  <c r="M25"/>
  <c r="O25"/>
  <c r="M26"/>
  <c r="O26"/>
  <c r="M30"/>
  <c r="N31"/>
  <c r="O32"/>
  <c r="M33"/>
  <c r="O33"/>
  <c r="M34"/>
  <c r="O34"/>
  <c r="L37"/>
  <c r="L6" s="1"/>
  <c r="N37"/>
  <c r="N40"/>
  <c r="N41"/>
  <c r="N42"/>
  <c r="N45"/>
  <c r="N46"/>
  <c r="N53"/>
  <c r="N54"/>
  <c r="L56"/>
  <c r="N56"/>
  <c r="L70"/>
  <c r="M74"/>
  <c r="O74"/>
  <c r="M75"/>
  <c r="O75"/>
  <c r="M84"/>
  <c r="O84"/>
  <c r="M86"/>
  <c r="O86"/>
  <c r="M14"/>
  <c r="M18"/>
  <c r="M31"/>
  <c r="M37"/>
  <c r="M40"/>
  <c r="M41"/>
  <c r="M45"/>
  <c r="M46"/>
  <c r="M53"/>
  <c r="N6" l="1"/>
  <c r="M6"/>
  <c r="O6"/>
</calcChain>
</file>

<file path=xl/sharedStrings.xml><?xml version="1.0" encoding="utf-8"?>
<sst xmlns="http://schemas.openxmlformats.org/spreadsheetml/2006/main" count="1204" uniqueCount="363">
  <si>
    <t>TT</t>
  </si>
  <si>
    <t>Danh mục công trình</t>
  </si>
  <si>
    <t>Thời gian thực hiện</t>
  </si>
  <si>
    <t>Ghi chú</t>
  </si>
  <si>
    <t>Khởi công</t>
  </si>
  <si>
    <t>Hoàn thành</t>
  </si>
  <si>
    <t>I</t>
  </si>
  <si>
    <t>II</t>
  </si>
  <si>
    <t>III</t>
  </si>
  <si>
    <t>Xây dựng đường cao tốc Tuyên Quang - Phú Thọ kết nối với cao tốc Nội bài - Lào Cai</t>
  </si>
  <si>
    <t>A</t>
  </si>
  <si>
    <t>Đường thủy nội địa</t>
  </si>
  <si>
    <t>Bến cảng</t>
  </si>
  <si>
    <t>Đầu tư xây dựng Cảng cạn Tuyên Quang</t>
  </si>
  <si>
    <t>Đường cao tốc quy mô 4 làn xe</t>
  </si>
  <si>
    <t>Cấp III - MN</t>
  </si>
  <si>
    <t>Tổng kinh phí thực hiện (tỷ đồng)</t>
  </si>
  <si>
    <t>Đường Yên Phú đi Yên Lâm, huyện Hàm Yên, tỉnh Tuyên Quang</t>
  </si>
  <si>
    <t>Dự án đầu tư xây dựng đường từ trung tâm thành phố Tuyên Quang (Quốc lộ 2 đoạn tránh thành phố Tuyên Quang) đi khu du lịch suối khoáng Mỹ Lâm, xã Phú Lâm, huyện Yên Sơn</t>
  </si>
  <si>
    <t>Dự án đường giao thông từ xã Tân Long - xã Tân Tiến - xã Trung Trực (Đỉnh Mười) - Xã Kiến Thiết</t>
  </si>
  <si>
    <t>Cầu Xuân Vân qua sông Lô, xã Xuân Vân, huyện Yên Sơn</t>
  </si>
  <si>
    <t>Cầu BTCTDUL, cấp II</t>
  </si>
  <si>
    <t xml:space="preserve">Dự án đường giao thông từ Quốc lộ 37 (xã Thái Bình) - xã Công Đa - xã Đạo Viện - Xã Kiến Thiết </t>
  </si>
  <si>
    <t>Dự án nâng cấp, cải tạo đường tỉnh lộ 189,  Km0+00 - Km57+00 (xã Bình  Xa -  Thôn Lục Khang  xã Yên Thuận, huyện Hàm Yên, tỉnh Tuyên Quang).</t>
  </si>
  <si>
    <t>Dự án nâng cấp, cải tạo đường tỉnh lộ 188 đoạn từ Km0 - Km48+00 (Km151+600, QL.2 - thôn Vĩnh Bảo, thị trấn Vĩnh Lộc, huyện Chiêm Hóa, tỉnh Tuyên Quang).</t>
  </si>
  <si>
    <t>Dự án nâng cấp, cải tạo đường tỉnh lộ 188 đoạn từ  Km127+00 - Km134+00,  (Cầu treo Khuẩy Trang - thôn Khuẩy Củng, huyện Lâm Bình, tỉnh Tuyên Quang).</t>
  </si>
  <si>
    <t>Cấp V MN</t>
  </si>
  <si>
    <t>Dự án Cải tạo, nâng cấp tuyến đường từ đầu cầu Nẻ đến Trường THPT Na Hang, huyện Na Hang, tỉnh Tuyên Quang</t>
  </si>
  <si>
    <t>Đường đô thị</t>
  </si>
  <si>
    <t>Đường GTNT</t>
  </si>
  <si>
    <t>Xây dựng đường từ khu du lịch suối khoáng Mỹ Lâm đến nút giao giữa đường QL.2D và đường cao tốc Tuyên Quang - Phú Thọ</t>
  </si>
  <si>
    <t>Cầu Minh Xuân - Tràng Đà, thành phố Tuyên Quang</t>
  </si>
  <si>
    <t>Cải tạo nâng cấp cầu Nông Tiến, thành phố Tuyên Quang</t>
  </si>
  <si>
    <t>Cầu qua sông Lô, Km71 đường Tuyên Quang - Hà Giang</t>
  </si>
  <si>
    <t>Cấp III, MN</t>
  </si>
  <si>
    <t>Cấp II-MN</t>
  </si>
  <si>
    <t>Cấp IV-MN</t>
  </si>
  <si>
    <t xml:space="preserve">Dự án cải tạo, nâng cấp trục phát triển vùng đường tỉnh ĐT 185 từ Km29+500 đến Km236 </t>
  </si>
  <si>
    <t>Cấp đường đô thị</t>
  </si>
  <si>
    <t>Cấp IV MN</t>
  </si>
  <si>
    <t>cấp IV MN</t>
  </si>
  <si>
    <t>Cải tạo, nâng cấp, QL.37 đoạn từ Km172+800 đến Km238+152</t>
  </si>
  <si>
    <t>Cải tạo, nâng cấp tuyến QL.2C đoạn từ Km189 đến Km247+100 (Khu di tích lịch sử Quốc gia Đặc biệt Kim Bình đến Khu Danh lam thắng cảnh Quốc gia đặc biệt Na Hang, Lâm Bình)</t>
  </si>
  <si>
    <t>Phá đá ngầm, điều chỉnh dòng chảy, xây kè chống sạt lở, lắp đặt bổ sung biển báo hiệu đường thủy</t>
  </si>
  <si>
    <t>Bến thủy nội địa</t>
  </si>
  <si>
    <t>Bến xe loại I</t>
  </si>
  <si>
    <t>Bến xe huyện Lâm Bình</t>
  </si>
  <si>
    <t>Bến xe loại IV</t>
  </si>
  <si>
    <t>Trạm loại 3</t>
  </si>
  <si>
    <t>Trạm loại 1</t>
  </si>
  <si>
    <t>Bến hàng hóa</t>
  </si>
  <si>
    <t>Bến Hồng Lạc, xã Hồng Lạc, huyện Sơn Dương</t>
  </si>
  <si>
    <t xml:space="preserve">Bến Kim Xuyên,  xã Hồng Lạc, huyện Sơn Dương </t>
  </si>
  <si>
    <t>Bến Đồn Hang,  xã Vân Sơn, huyện Sơn Dương</t>
  </si>
  <si>
    <t>Bến Tân Ca, xã Thái Bình, huyện Yên Sơn</t>
  </si>
  <si>
    <t>Bến Bình Ca, xã Thái Bình, huyện Yên Sơn</t>
  </si>
  <si>
    <t>Bến thôn 6, Thái Bình, huyện Yên Sơn</t>
  </si>
  <si>
    <t>Bến Thôn Chanh 1, xã Thái Bình, huyện Yên Sơn)</t>
  </si>
  <si>
    <t>Xây dựng đường từ Trung tâm thành phố Tuyên Quang đến Km31 (đường Tuyên Quang - Hà Giang)</t>
  </si>
  <si>
    <t>Đầu tư xây dựng cầu và tuyến đường tránh thị trấn Sơn Dương từ Km 183, QL37 đi qua tổ dân phố Tân Kỳ, Tân Phúc qua Quốc lộ 2C đến Km 188, QL37, tổ dân phố Đăng Châu, huyện Sơn Dương, tỉnh Tuyên Quang</t>
  </si>
  <si>
    <t>Đường phố đô thị thứ yếu</t>
  </si>
  <si>
    <t>Đường từ Tát Ngà xã Phúc Yên đến Bến thủy tại khu vực Nà Năm, xã Thúy Loa (cũ), huyện Lâm Bình</t>
  </si>
  <si>
    <t>Đường phố gom đô thị</t>
  </si>
  <si>
    <t>Đề án bê tông hóa đường GTNT và xây dựng cầu trên đường GTNT, giai đoạn 2021-2025</t>
  </si>
  <si>
    <t>Cầu trên đường GTNT</t>
  </si>
  <si>
    <t>Xây dựng bến thủy và đường từ Nà Ráo ra bến thủy thuộc địa phận  Bản Phủng xã Xuân Tiến (cũ), nay là xã Khuôn Hà, huyện Lâm Bình</t>
  </si>
  <si>
    <t>Xây dựng hạ tầng  khu vực bến thủy vùng lòng hồ thủy điện Tuyên Quang và cải tạo, nâng cấp tuyến đường từ cầu Ba Đạo đi qua Hang Khào đến bến thủy  lòng hồ thủy điện Tuyên Quang, huyện Na Hang</t>
  </si>
  <si>
    <t>Cải tạo, nâng cấp đường Thái Sơn - Thành Long - Bằng Cốc - Nhân Mục (ĐH.05), đoạn Km0+00-Km18+200, huyện Hàm Yên</t>
  </si>
  <si>
    <t>Đường mở mới từ Tổ dân phố 2 đến Tổ 5 và từ Quảng trường đi đến khu Ao Mon (Tổ dân phố 8), thị trấn Na Hang, huyện Na Hang</t>
  </si>
  <si>
    <t>Bê tông hóa đường GTNT và xây dựng cầu trên đường GTNT, giai đoạn 2021-2025</t>
  </si>
  <si>
    <t>Xây dựng bến thủy tại khu vực Nà Năm, xã Thúy Loa (cũ) huyện Lâm Bình</t>
  </si>
  <si>
    <t>Bến hành khách</t>
  </si>
  <si>
    <t>Xây dựng tuyến đường kết nối vùng từ thôn Phúc Vượng, xã Phúc Ứng đi qua UBND xã  Phúc Ứng đến thôn Làng Mông, xã Đông Thọ, huyện Sơn Dương</t>
  </si>
  <si>
    <t>20.000 Teu/năm</t>
  </si>
  <si>
    <t>Dự án xây dựng đường giao thông từ trường Tiểu học Khuôn Hà đến đèo Kéo Ráo, thôn Nà Vàng, xã Khuôn Hà, huyện Lâm Bình, tỉnh Tuyên Quang</t>
  </si>
  <si>
    <t>Dự án đầu tư xây dựng đường trục phát triển đô thị từ thành phố Tuyên Quang đi Trung tâm huyện Yên Sơn, Km14 QL2 Tuyên Quang - Hà Giang</t>
  </si>
  <si>
    <t>KẾ HOẠCH ĐẦU TƯ PHÁT TRIỂN KẾT CẤU HẠ TẦNG GIAO THÔNG GIAI ĐOẠN 2021 - 2025</t>
  </si>
  <si>
    <t>Xây dựng đường Lý Thái Tổ, thành phố Tuyên Quang, tỉnh Tuyên Quang</t>
  </si>
  <si>
    <t>Cải tạo nâng cấp đường Phúc Thịnh - Trung Hà - Bản Ba, huyện Chiêm Hóa, tỉnh Tuyên Quang</t>
  </si>
  <si>
    <t>Cải tạo nâng cấp đường Tân Yên - Thái Sơn - Thái Hòa - Đức Ninh, huyện Hàm Yên, tỉnh Tuyên Quang</t>
  </si>
  <si>
    <t>Năm 2021</t>
  </si>
  <si>
    <t>Năm 2022</t>
  </si>
  <si>
    <t>Năm 2023</t>
  </si>
  <si>
    <t>Năm 2024</t>
  </si>
  <si>
    <t>Năm 2025</t>
  </si>
  <si>
    <t>Kinh phí (tỷ đồng) giai đoạn thực hiện từ năm 2021 - 2025, cụ thể theo từng năm</t>
  </si>
  <si>
    <t>Sửa chữa nền, mặt đường và công trình đoạn km139+560-km148+560, Quốc lộ 2D</t>
  </si>
  <si>
    <t>Sửa chữa các hư hỏng nền, mặt đường và công trình đoạn km 29+00-km39+00, Quốc lộ 280</t>
  </si>
  <si>
    <t>Sửa chữa các hư hỏng nền, mặt đường và công trình đoạn km 39+00-km51+00, Quốc lộ 280</t>
  </si>
  <si>
    <t>Xây dựng cầu Trắng 2 qua sông Phó Đáy, đi khu du lịch Quốc gia đặc biệt Tân Trào, huyện Sơn Dương, tỉnh Tuyên Quang</t>
  </si>
  <si>
    <t>Cầu BTCTDUL, 
cấp II</t>
  </si>
  <si>
    <t>Vốn ngân sách TW</t>
  </si>
  <si>
    <t>Vốn ngân sách địa phương</t>
  </si>
  <si>
    <t>Dự kiến nguồn vốn</t>
  </si>
  <si>
    <t>Nạo vét, khơi thông tuyến sông Lô đoạn từ thành phố Tuyên Quang đến huyện Đoan Hùng, tỉnh Phú Thọ (tại địa điêm Km41, Km46, Km74, Km77, Km83, Km103, Km104; Km107)</t>
  </si>
  <si>
    <t>Xây dựng bến xe khách thành phố Tuyên Quang</t>
  </si>
  <si>
    <t>Bến xe thị trấn Tân Yên, huyện Hàm Yên</t>
  </si>
  <si>
    <t>Trạm dừng nghỉ Bình Ca, xã Thái Long, thành phố Tuyên Quang</t>
  </si>
  <si>
    <t>Bãi đỗ xe tại thành phố tuyên Quang và các huyện trên địa bàn tỉnh</t>
  </si>
  <si>
    <t>19 bãi đỗ xe (trong đó thành phố 13, các huyện 07)</t>
  </si>
  <si>
    <t>Năng lực thiết kế, quy mô xây dựng</t>
  </si>
  <si>
    <t>(Biểu kèm theo Đề án số          /ĐA-UBND ngày        tháng        năm         2021 của UBND tỉnh)</t>
  </si>
  <si>
    <t>Vốn nước ngoài</t>
  </si>
  <si>
    <t>Vốn xã hội hóa</t>
  </si>
  <si>
    <t>Hạ tầng giao thông</t>
  </si>
  <si>
    <t>Bến xe khách</t>
  </si>
  <si>
    <t>Bến xe khách, trạm dừng nghỉ, bãi đỗ xe</t>
  </si>
  <si>
    <t>Trạm dừng nghỉ</t>
  </si>
  <si>
    <t>Bãi đỗ xe</t>
  </si>
  <si>
    <t>Đường cao tốc</t>
  </si>
  <si>
    <t>Đường Hồ Chí Minh</t>
  </si>
  <si>
    <t>Đường tỉnh</t>
  </si>
  <si>
    <t>Đường huyện</t>
  </si>
  <si>
    <t>Đường thủy</t>
  </si>
  <si>
    <t>Đường sắt</t>
  </si>
  <si>
    <t>Đoạn qua địa phận tỉnh Tuyên Quang dài khoảng 46 Km</t>
  </si>
  <si>
    <t>Cập nhật quy hoạch, chuẩn bị các điều kiện triển khai xây dựng đường sắt Thái Nguyên - Tuyên Quang - Yên Bái</t>
  </si>
  <si>
    <t>Xúc tiến các thủ tục để đầu tư, xây dựng sân bay ở thị trấn Na Hang, tỉnh Tuyên Quang</t>
  </si>
  <si>
    <t>Quản lý, bảo trì các tuyến đường tỉnh</t>
  </si>
  <si>
    <t>Quản lý, bảo trì các tuyến đường huyện</t>
  </si>
  <si>
    <t>Quản lý, bảo trì các tuyến đường Quốc lộ trên địa bàn tỉnh</t>
  </si>
  <si>
    <t>Quản lý, bảo trì các tuyến đường đô thị trên địa bàn tỉnh</t>
  </si>
  <si>
    <t>IV</t>
  </si>
  <si>
    <t>Hàng không</t>
  </si>
  <si>
    <t xml:space="preserve">Đường bộ </t>
  </si>
  <si>
    <t>Trạm dừng nghỉ trên QL.2, huyện Hàm Yên</t>
  </si>
  <si>
    <t>Trạm dừng nghỉ trên QL.2C, huyện Sơn Dương</t>
  </si>
  <si>
    <t xml:space="preserve">Xây dựng đường Hồ Chí Minh đoạn từ giáp danh với huyện Định Hóa, tỉnh Thái Nguyên - Ngã ba Trung Sơn, huyện Yên Sơn, tỉnh Tuyên Quang </t>
  </si>
  <si>
    <t xml:space="preserve"> -</t>
  </si>
  <si>
    <t>Quốc lộ</t>
  </si>
  <si>
    <t xml:space="preserve"> - </t>
  </si>
  <si>
    <t>-</t>
  </si>
  <si>
    <t>Đường đô thị và đường trục phát triển</t>
  </si>
  <si>
    <t>Công trình cầu</t>
  </si>
  <si>
    <t>9.1</t>
  </si>
  <si>
    <t>9.2</t>
  </si>
  <si>
    <t>9.3</t>
  </si>
  <si>
    <t>Hỗ trợ GPMB</t>
  </si>
  <si>
    <t>NQ số 38/NQ-HĐND ngày 5/9/2020</t>
  </si>
  <si>
    <t>Theo kế hoạch được giao hàng năm</t>
  </si>
  <si>
    <t>Tổng cộng</t>
  </si>
  <si>
    <t>Vốn ODA</t>
  </si>
  <si>
    <t>Vốn ngân sách TW (Bộ, ngành quản lý)</t>
  </si>
  <si>
    <t>Vốn TW cấp để đầu tư cho địa phương</t>
  </si>
  <si>
    <t>Xây dựng mở mới đường trục phát triển đô thị trấn Tân Yên, điểm đầu km 173 + 550 điểm cuối km 179+260 Quốc lộ 2 (chân Dốc Đèn); chiều dài 4,75km</t>
  </si>
  <si>
    <t xml:space="preserve"> Xây dựng cầu và đường từ khu vực tổ dân phố Tân Phúc qua khu vực Bể Tròn đến tổ dân phố Làng Cả, thị trấn Sơn Dương, dài 3km</t>
  </si>
  <si>
    <t>Mở mới tuyến đường số 8, điểm đầu từ Ngân hàng Chính sách xã hội thuộc tổ Vĩnh Thịnh đến Điện Lực Chiêm Hóa thuộc  tổ Vĩnh Tài, chiều dài 1,8km.</t>
  </si>
  <si>
    <t>Đường Ta Tè, thôn Nặm Đíp đến chợ trung tâm huyện.
Điểm đầu tuyến: Tại cầu Ta Tè, thôn Nặm Đíp; Điểm cuối tuyến: khu chợ trung tâm huyện tại thôn Nà Khà, xã Lăng Can, dài 3km</t>
  </si>
  <si>
    <t>Cải tạo, sửa chữa tuyến đường ĐH.04 đoạn từ Quốc lộ 279 đến trung tâm xã Hồng Thái, huyện Na Nang, tỉnh Tuyên Quang</t>
  </si>
  <si>
    <t>Cải tạo, nâng cấp tuyến đường từ trung tâm xã Xuân Lập đến thôn Khau Cau, xã Phúc Yên huyện Lâm Bình và thông ra xã Ngọc Minh, huyện Vị Xuyên, tỉnh Hà Giang</t>
  </si>
  <si>
    <t>Cầu qua suối Lũng Giềng, xã Xuân Lập, huyện Lâm Bình</t>
  </si>
  <si>
    <t>Cầu Trường Thi</t>
  </si>
  <si>
    <t>Cải tạo, sửa chữa tuyến đường Đức Ninh - Hùng Đức, huyện Hàm Yên, dài 11,6km</t>
  </si>
  <si>
    <t>Đường dẫn và cầu Tân Long kết nối Trung tâm thị trấn huyện lỵ Yên Sơn với các xã Tân Long, Xuân Vân, Trung Trực, Tân Tiến( QL2C) chiều dài 6 Km</t>
  </si>
  <si>
    <t>Công trình Nâng cấp, cải tạo đường ĐT188 đoạn qua đèo Khau Lắc xã Lăng Can, xã Bình An, huyện Lâm Bình</t>
  </si>
  <si>
    <t>Đường đô thị, đường trục phát triển, đường kết nối vùng và đường đến các khu, điểm công nghiệp, du lịch</t>
  </si>
  <si>
    <t xml:space="preserve">Đường ĐT185 từ cầu Thiện Kế qua xã Ninh Lai đến xã Đạo Trù, huyện Lập Thạch, tỉnh Vĩnh Phúc </t>
  </si>
  <si>
    <t>Ước tính kinh phí cho 500m đường là 2,5 tỷ đồng</t>
  </si>
  <si>
    <t>Nâng cấp, cải tạo đường từ xã Tam Đa, huyện Sơn Dương đi xã Bạch Lưu, huyện Lập Thạch, tỉnh Vĩnh Phúc</t>
  </si>
  <si>
    <t>Bến xe các huyện còn lại</t>
  </si>
  <si>
    <t>Điểm dừng chân Đèo Gà</t>
  </si>
  <si>
    <t>Điểm dừng chân Đèo Lai</t>
  </si>
  <si>
    <t>Điểm dừng chân Đèo Khau Lắc</t>
  </si>
  <si>
    <t>Điểm dừng chân Đèo Khau Cau</t>
  </si>
  <si>
    <t>Điểm dừng chân Đèo Cổ Yểng</t>
  </si>
  <si>
    <t xml:space="preserve"> Đường (Hang Khào - Nà Kham) điểm đầu: tổ dân phố 14, thị trấn Na Hang; điểm cuối: Thôn Nà Kham, xã Năng Khả, chiều dài 8km</t>
  </si>
  <si>
    <t>Đường từ thôn Hang Khào đi thôn Bắc Danh kết nối với Quốc lộ 2C, huyện Na Hang, tỉnh Tuyên Quang (bao gồm cả cầu Bắc Danh qua sông Gâm), chiều dài 12km</t>
  </si>
  <si>
    <t>Cầu Xuân Vân vượt sông Gâm, huyện Yên Sơn, tỉnh Tuyên Quang</t>
  </si>
  <si>
    <t>Cầu qua sông Lô Km71 đường Tuyên Quang - Hà Giang đi Bạch Xa, xã Bạch Xa, huyện Hàm Yên, tỉnh Tuyên Quang</t>
  </si>
  <si>
    <t>Xây dựng đường từ khu du lịch suối khoáng Mỹ Lâm đến QL.2D và đường cao tốc Tuyên Quang - Phú Thọ</t>
  </si>
  <si>
    <t>Dự án đầu tư xây dựng đường trục phát triển đô thị từ thành phố Tuyên Quang đi Trung tâm huyện lỵ Yên Sơn, Km14 QL2 Tuyên Quang - Hà Giang</t>
  </si>
  <si>
    <t>Xây dựng Cầu và đường từ xã Ninh Lai đi Sơn Nam, huyện Sơn Dương</t>
  </si>
  <si>
    <t>Đã có vốn theo NQ số 19/NQ-HĐND ngày 12/5/2021</t>
  </si>
  <si>
    <t xml:space="preserve"> Đã có vốn theo NQ số 19/NQ-HĐND ngày 12/5/2021</t>
  </si>
  <si>
    <t>Cầu Chả 2</t>
  </si>
  <si>
    <t>Xây dựng đường tốc độ cao Hà Giang - Tuyên Quang kết nối với đường cao tốc Tuyên Quang – Phú Thọ (dài 110km)</t>
  </si>
  <si>
    <t>Xây dựng đường từ huyện Ba Bể, tỉnh Bắc Kạn đến xã Đà Vị, huyện Na Hang (dài 19,5km)</t>
  </si>
  <si>
    <r>
      <t>Đường trung tâm xã (đoạn trục chính qua trung tâm xã) được đầu tư theo hướng đô thị (</t>
    </r>
    <r>
      <rPr>
        <sz val="10"/>
        <color rgb="FFFF0000"/>
        <rFont val="Times New Roman"/>
        <family val="1"/>
      </rPr>
      <t>35km</t>
    </r>
    <r>
      <rPr>
        <sz val="10"/>
        <rFont val="Times New Roman"/>
        <family val="1"/>
        <charset val="163"/>
      </rPr>
      <t>)</t>
    </r>
  </si>
  <si>
    <t>Có trong KH đầu tư công trung hạn của Bộ GTVT</t>
  </si>
  <si>
    <t>Có trong danh mục theo NQ số 19/NQ-HĐND ngày 12/5/2021 nhưng chưa bố trí nguồn vốn</t>
  </si>
  <si>
    <t>Đường vào Ủy ban nhân dân xã Chi Thiết, huyện Sơn Dương, tỉnh Tuyên Quang</t>
  </si>
  <si>
    <t>QĐ số 53/QĐ-UBND ngày 9/2/2021 phê duyệt chủ trương</t>
  </si>
  <si>
    <t>Đường vào Ủy ban nhân dân xã Đông Lợi, huyện Sơn Dương, tỉnh Tuyên Quang</t>
  </si>
  <si>
    <t>QĐ số 52/QĐ-UBND ngày 9/2/2021 phê duyệt chủ trương</t>
  </si>
  <si>
    <t>Đường vào Ủy ban nhân dân xã Phúc Ứng, huyện Sơn Dương, tỉnh Tuyên Quang</t>
  </si>
  <si>
    <t>QĐ số 54/QĐ-UBND ngày 9/2/2021 phê duyệt chủ trương</t>
  </si>
  <si>
    <r>
      <rPr>
        <b/>
        <sz val="9"/>
        <color rgb="FFFF0000"/>
        <rFont val="Times New Roman"/>
        <family val="1"/>
      </rPr>
      <t>Nguồn thu tiền sử dụng đất</t>
    </r>
    <r>
      <rPr>
        <b/>
        <sz val="9"/>
        <rFont val="Times New Roman"/>
        <family val="1"/>
        <charset val="163"/>
      </rPr>
      <t xml:space="preserve"> và ngân sách huyện, TP</t>
    </r>
  </si>
  <si>
    <r>
      <t xml:space="preserve">Xúc tiến các thủ tục để </t>
    </r>
    <r>
      <rPr>
        <sz val="10"/>
        <color rgb="FFFF0000"/>
        <rFont val="Times New Roman"/>
        <family val="1"/>
      </rPr>
      <t>chuẩn bị</t>
    </r>
    <r>
      <rPr>
        <sz val="10"/>
        <rFont val="Times New Roman"/>
        <family val="1"/>
        <charset val="163"/>
      </rPr>
      <t xml:space="preserve"> đầu tư, xây dựng sân bay ở thị trấn Na Hang, tỉnh Tuyên Quang</t>
    </r>
  </si>
  <si>
    <r>
      <t>Cập nhật quy hoạch, chuẩn bị các điều kiện</t>
    </r>
    <r>
      <rPr>
        <sz val="10"/>
        <color rgb="FFFF0000"/>
        <rFont val="Times New Roman"/>
        <family val="1"/>
      </rPr>
      <t xml:space="preserve"> để đầu tư</t>
    </r>
    <r>
      <rPr>
        <sz val="10"/>
        <rFont val="Times New Roman"/>
        <family val="1"/>
        <charset val="163"/>
      </rPr>
      <t>, xây dựng đường sắt Thái Nguyên - Tuyên Quang - Yên Bái</t>
    </r>
  </si>
  <si>
    <r>
      <t xml:space="preserve">Vốn </t>
    </r>
    <r>
      <rPr>
        <b/>
        <sz val="10"/>
        <color rgb="FFFF0000"/>
        <rFont val="Times New Roman"/>
        <family val="1"/>
      </rPr>
      <t>đầu tư cân đối qua</t>
    </r>
    <r>
      <rPr>
        <b/>
        <sz val="10"/>
        <rFont val="Times New Roman"/>
        <family val="1"/>
        <charset val="163"/>
      </rPr>
      <t xml:space="preserve"> ngân sách địa phương</t>
    </r>
  </si>
  <si>
    <t>BIỂU CHI TIẾT KẾ HOẠCH ĐẦU TƯ PHÁT TRIỂN KẾT CẤU HẠ TẦNG GIAO THÔNG GIAI ĐOẠN 2021 - 2025</t>
  </si>
  <si>
    <t>(Biểu kèm theo Kế hoạch số          /KH-UBND ngày        tháng        năm         2021 của UBND tỉnh)</t>
  </si>
  <si>
    <t>Cơ quan, đơn vị được giao chủ trì triển khai thực hiện; chủ đầu tư</t>
  </si>
  <si>
    <t>Cơ quan, đơn vị phối hợp thực hiện</t>
  </si>
  <si>
    <t>Ban Quản lý dự án đầu tư xây dựng các công trình giao thông tỉnh</t>
  </si>
  <si>
    <t>Sở Kế hoạch và Đầu tư; Sở Giao thông vận tải; các huyện, thành phố; các Sở, ban, ngành có liên quan</t>
  </si>
  <si>
    <t>Sở Giao thông vận tải</t>
  </si>
  <si>
    <t>Sở Kế hoạch và Đầu tư; các huyện, thành phố; các Sở, ban, ngành có liên quan</t>
  </si>
  <si>
    <t>UBND huyện Na Hang</t>
  </si>
  <si>
    <t>Đã có vốn theo NQ số 19/NQ-HĐND</t>
  </si>
  <si>
    <t>UBND huyện Lâm Bình</t>
  </si>
  <si>
    <t>UBND huyện Chiêm Hóa</t>
  </si>
  <si>
    <t>UBND huyện Hàm Yên</t>
  </si>
  <si>
    <t>UBND huyện Sơn Dương</t>
  </si>
  <si>
    <t>UBND các huyện, thành phố</t>
  </si>
  <si>
    <t>Sở Kế hoạch và Đầu tư; Sở Giao thông vận tải; các Sở, ban, ngành có liên quan</t>
  </si>
  <si>
    <t>UBND huyện Yên Sơn</t>
  </si>
  <si>
    <t>UBND các huyện, thành phố; các cơ quan, đơn vị có liên quan</t>
  </si>
  <si>
    <t>Sở Giao thông vận tải; các cơ quan, đơn vị có liên quan</t>
  </si>
  <si>
    <t>Sở Kế hoạch và Đầu tư; UBND thành phố Tuyên Quang; các Sở, ban, ngành có liên quan</t>
  </si>
  <si>
    <t xml:space="preserve">Sở Kế hoạch và Đầu tư; Sở giao thông vận tải; nhà đầu tư; các Sở, ban, ngành có liên quan; </t>
  </si>
  <si>
    <t xml:space="preserve">UBND huyện có Bến xe </t>
  </si>
  <si>
    <t>UBND thành phố Tuyên Quang</t>
  </si>
  <si>
    <t xml:space="preserve">Sở Kế hoạch và Đầu tư; Sở giao thông vận tải; các Sở, ban, ngành có liên quan; </t>
  </si>
  <si>
    <t>Ủy ban nhân dân các huyện, thành phố</t>
  </si>
  <si>
    <t>Xây dựng cầu trên đường GTNT</t>
  </si>
  <si>
    <t>Bê tông hóa đường GTNT</t>
  </si>
  <si>
    <t>NQ số 55/NQ-HĐND ngày 20/11/2020</t>
  </si>
  <si>
    <t>Sở Kế hoạch và Đầu tư; Sở Giao thông vận tải; UBND huyện Na Hang; các Sở, ban, ngành có liên quan</t>
  </si>
  <si>
    <t>Sở Kế hoạch và Đầu tư; Sở Giao thông vận tải; UBND các huyện, thành phố; các Sở, ban, ngành có liên quan</t>
  </si>
  <si>
    <t>Sở Kế hoạch và Đầu tư; UBND các huyện, thành phố; các Sở, ban, ngành có liên quan</t>
  </si>
  <si>
    <t>Sở Kế hoạch và Đầu tư; UBND huyện Sơn Dương; các Sở, ban, ngành có liên quan</t>
  </si>
  <si>
    <t>Sở Kế hoạch và Đầu tư; Sở Giao thông vận tải; UBND các huyện; các Sở, ban, ngành có liên quan</t>
  </si>
  <si>
    <t>Sở Kế hoạch và Đầu tư; UBND huyện Hàm Yên; các Sở, ban, ngành có liên quan</t>
  </si>
  <si>
    <t>Sở Kế hoạch và Đầu tư; Sở Giao thông vận tải; UBND thành phố Tuyên Quang; các Sở, ban, ngành có liên quan</t>
  </si>
  <si>
    <t>Sở Kế hoạch và Đầu tư; UBND các huyện; các Sở, ban, ngành có liên quan</t>
  </si>
  <si>
    <t>Sở Kế hoạch và Đầu tư; Sở Giao thông vận tải; UBND huyện Yên Sơn; các Sở, ban, ngành có liên quan</t>
  </si>
  <si>
    <t>Sở Kế hoạch và Đầu tư; UBND huyện Lâm Bình; các Sở, ban, ngành có liên quan</t>
  </si>
  <si>
    <t>Sở Kế hoạch và Đầu tư; UBND thành phố Tuyên Quang; các Sở, ban, ngành có liên quan; nhà đầu tư</t>
  </si>
  <si>
    <t>Sở Kế hoạch và Đầu tư; nhà đầu tư; UBND các huyện, thành phố; các Sở, ban, ngành có liên quan</t>
  </si>
  <si>
    <t>Sở Kế hoạch và Đầu tư; nhà đầu tư; UBND huyện Na Hang; các Sở, ban, ngành có liên quan</t>
  </si>
  <si>
    <t>Ban Quản lý dự án 2- Bộ Giao thông vận tải</t>
  </si>
  <si>
    <t>Ủy ban nhân dân huyện Sơn Dương</t>
  </si>
  <si>
    <t>Ủy ban nhân dân huyện Hàm Yên</t>
  </si>
  <si>
    <t>Ủy ban nhân dân huyện Lâm Bình</t>
  </si>
  <si>
    <t>Các Sở: KH&amp;ĐT, Tài chính,  TN&amp;MT, GTVT và các cơ quan có liên quan</t>
  </si>
  <si>
    <t>Cục đường thủy nội địa Việt Nam</t>
  </si>
  <si>
    <t>UBND các huyện: Na Hang, Chiêm Hóa, Yên Sơn và Sơn Dương</t>
  </si>
  <si>
    <t>BIỂU CHI TIẾT KẾ HOẠCH ĐẦU TƯ PHÁT TRIỂN KẾT CẤU HẠ TẦNG GIAO THÔNG
 GIAI ĐOẠN 2021 - 2025</t>
  </si>
  <si>
    <t>2024</t>
  </si>
  <si>
    <t>2023</t>
  </si>
  <si>
    <t>2022</t>
  </si>
  <si>
    <t>2021</t>
  </si>
  <si>
    <t>2025</t>
  </si>
  <si>
    <t>2026</t>
  </si>
  <si>
    <t>19 Bãi đỗ xe tại thành phố tuyên Quang và các huyện trên địa bàn tỉnh (thành phố 13, các huyện 07)</t>
  </si>
  <si>
    <t>B</t>
  </si>
  <si>
    <t>Đô thị động lực</t>
  </si>
  <si>
    <t>Lập Chương trình Phát triển đô thị toàn tỉnh và thành phố Tuyên Quang</t>
  </si>
  <si>
    <t>Lập khu vực phát triển đô thị: Thành phố Tuyên Quang, thị trấn Vĩnh Lộc, huyện Chiêm Hóa, thị trấn Sơn Dương, thị trấn Tân Yên, thị trấn Na Hang</t>
  </si>
  <si>
    <t xml:space="preserve"> Lập quy chế quản lý kiến trúc theo Luật Kiến trúc 2019 với các đô thị: thành phố Tuyên Quang, thị trấn Chiêm Hóa, thị trấn Sơn Dương, thị trấn Tân Yên, thị trấn Na Hang</t>
  </si>
  <si>
    <t>Lập Quy hoạch phân khu thành phố Tuyên Quang.</t>
  </si>
  <si>
    <t>Lập Đề án đề nghị công nhận các đô thị đạt tiêu chí đô thị loại IV: Thị trấn Vĩnh Lộc, huyện Chiêm Hóa, thị trấn Sơn Dương, thị trấn Tân Yên, thị trấn Na Hang</t>
  </si>
  <si>
    <t>Lập đề án điều chỉnh địa giới hành chính, thị trấn Sơn Dương, thị trấn Na Hang, thị trấn Vĩnh Lộc, thị trấn Tân Yên</t>
  </si>
  <si>
    <t>Thành phố Tuyên Quang</t>
  </si>
  <si>
    <t>Hệ thống đường giao thông trong đô thị</t>
  </si>
  <si>
    <t>Hệ thống thoát nước</t>
  </si>
  <si>
    <t xml:space="preserve">Hệ thống cấp nước </t>
  </si>
  <si>
    <t>Cấp điện chiếu sáng đô thị</t>
  </si>
  <si>
    <t>Trạm xử lý nước thải</t>
  </si>
  <si>
    <t>Chỉnh trang đô thị và xây dựng các tuyến phố văn minh đô thị và ngầm hóa các công trình hạ tầng kỹ thuật</t>
  </si>
  <si>
    <t>Mở rộng quảng trường Nguyễn Tất Thành, thành phố Tuyên Quang (giai đoạn 2)</t>
  </si>
  <si>
    <t>Thị trấn Sơn Dương huyện Sơn Dương</t>
  </si>
  <si>
    <t xml:space="preserve">Giao thông đô thị tuyến đường tránh thị trấn từ Km 183 QL 37 đến Km 188 QL3; tuyến đường 13B kéo dài từ tổ dân phố Thịnh Tiến đến tổ dân phố Măng Ngọt;  </t>
  </si>
  <si>
    <t>Trụ sở làm việc của Đảng ủy-HĐND-UBND thị trấn Sơn Dương</t>
  </si>
  <si>
    <t>Trung tâm hội nghị thị trấn</t>
  </si>
  <si>
    <t>9.4</t>
  </si>
  <si>
    <t>9.5</t>
  </si>
  <si>
    <t>9.6</t>
  </si>
  <si>
    <t>9.7</t>
  </si>
  <si>
    <t>Thị trấn Vĩnh Lộc huyện Chiêm hóa</t>
  </si>
  <si>
    <t>10.1</t>
  </si>
  <si>
    <t xml:space="preserve">Giao thông đô thị tuyến đường số 8  (tính đến đường có chiều rộng phần xe chạy ≥7,5m) </t>
  </si>
  <si>
    <t>10.2</t>
  </si>
  <si>
    <t>Đường số 6 từ tổ Vĩnh Quý (rẹ 1 cũ) đi tổ Vĩnh Thịnh (tổ Đồng Luộc cũ)</t>
  </si>
  <si>
    <t>10.3</t>
  </si>
  <si>
    <t>Đường số 2 từ sân vận động huyện Chiêm Hóa đến đường số 16 (Tổ Rẹ 2 cũ)</t>
  </si>
  <si>
    <t>10.4</t>
  </si>
  <si>
    <t>10.5</t>
  </si>
  <si>
    <t>Xây dựng khu nghĩa trang nhân dân thị trấn Chiêm Hóa</t>
  </si>
  <si>
    <t>10.6</t>
  </si>
  <si>
    <t>Xây dựng khu xử lý chất thải</t>
  </si>
  <si>
    <t>C</t>
  </si>
  <si>
    <t>Hạ tầng Công nghệ thông tin</t>
  </si>
  <si>
    <t>Ngầm hóa hệ thông đường truyền Internet cáp quang</t>
  </si>
  <si>
    <t>Nâng cấp bổ sung, mở rộng, nâng cấp hệ thống hội nghị truyền hình trực tuyến tỉnh Tuyên Quang từ cấp tỉnh đến cấp xã</t>
  </si>
  <si>
    <t>Xây dựng Trung tâm giám sát, điều hành Đô thị thông minh; triển khai giám sát an toàn ANTT 4 cấp cho các hệ thống dùng chung của tỉnh</t>
  </si>
  <si>
    <t>Xây dựng Cổng cơ sở dữ liệu dùng chung tỉnh Tuyên Quang</t>
  </si>
  <si>
    <t>Xây dựng nền tảng ứng dụng dùng chung của tỉnh</t>
  </si>
  <si>
    <t>Xây dựng mạng diện rộng (WAN) tỉnh Tuyên Quang</t>
  </si>
  <si>
    <t>Xây dựng Mobile App nền tảng di động, đảm bảo 100% dịch vụ công trực tuyến cấp độ 3, cấp độ 4 chạy trên nền tảng di động</t>
  </si>
  <si>
    <t>Tạo lập cơ sở dữ liệu chuyên ngành phục vụ cho chính điện tử, chính quyền số, phát triển kinh tế số, xã hội số</t>
  </si>
  <si>
    <t>Tập huấn nâng cao trình độ về công nghệ thông tin cho các cán bộ, công chức, viên chức trong các cơ quan nhà nước</t>
  </si>
  <si>
    <t>Xây dựng hạ tầng truyền dẫn kết nối từ 41 xã đến 132 thôn hiện chưa có hạ tầng băng rộng</t>
  </si>
  <si>
    <t>Điều chỉnh tổng thể Quy hoạch chung xây dựng thị trấn Sơn Dương, huyện Sơn Dương đến năm 2030, tầm nhìn đến năm 2040 theo tiêu chí đô thị loại IV</t>
  </si>
  <si>
    <t>Điều chỉnh mở rộng Quy hoạch chung xây dựng thị trấn Na Hang huyện Na Hang đến năm 2030, tầm nhìn đến năm 2040 theo tiêu chí đô thị loại IV</t>
  </si>
  <si>
    <t>2021 - 2022</t>
  </si>
  <si>
    <t>2022 - 2023</t>
  </si>
  <si>
    <t>Sở Xây dựng</t>
  </si>
  <si>
    <t>2021 - 2025</t>
  </si>
  <si>
    <t>9.8</t>
  </si>
  <si>
    <t>9.9</t>
  </si>
  <si>
    <t>10.7</t>
  </si>
  <si>
    <t>11.1</t>
  </si>
  <si>
    <t>11.2</t>
  </si>
  <si>
    <t>11.3</t>
  </si>
  <si>
    <t>11.4</t>
  </si>
  <si>
    <t>11.5</t>
  </si>
  <si>
    <t>11.6</t>
  </si>
  <si>
    <t>Sở Thông tin và Truyền thông</t>
  </si>
  <si>
    <t>2021-2025</t>
  </si>
  <si>
    <t>Xây dựng đường cao tốc Tuyên Quang - Phú Thọ kết nối với cao tốc Nội Bài - Lào Cai</t>
  </si>
  <si>
    <t>Xây dựng đường tốc độ cao Hà Giang - Tuyên Quang kết nối với đường cao tốc Tuyên Quang - Phú Thọ (dài 118km)</t>
  </si>
  <si>
    <t>Sở Giao thông vận tải;
 Ban Quản lý dự án đầu tư xây dựng các công trình giao thông tỉnh</t>
  </si>
  <si>
    <t>Ban Quản lý dự án đường Hồ Chí Minh (Bộ Giao thông vận tải)</t>
  </si>
  <si>
    <t>Ban Điều phối các dự án vốn nước ngoài tỉnh Tuyên Quang</t>
  </si>
  <si>
    <t>Đường trung tâm xã (đoạn trục chính qua trung tâm xã) được đầu tư theo hướng đô thị (35km); ưu tiên đầu tư các xã nông thôn mới đã hoàn thành giai đoạn trước và trong giai đoạn 2021-2025</t>
  </si>
  <si>
    <t>Chuẩn bị đầu tư</t>
  </si>
  <si>
    <t>Các Sở, ban, ngành có liên quan; nhà đầu tư</t>
  </si>
  <si>
    <t>Sở Kế hoạch và Đầu tư; Sở Tài chính; Sở Giao thông vận tải; UBND các huyện Yên Sơn, Chiêm Hóa và các cơ quan, đơn vị có liên quan</t>
  </si>
  <si>
    <t>Ban Điều phối các dự án vốn nước ngoài tỉnh Tuyên Quang; Sở Giao thông vận tải</t>
  </si>
  <si>
    <t>Sở Giao thông vận tải tỉnh Bắc Kạn, Tuyên Quang</t>
  </si>
  <si>
    <t>Ủy ban nhân dân huyện Yên Sơn</t>
  </si>
  <si>
    <t>Sở Kế hoạch và Đầu tư, Sở Giao thông vận tải</t>
  </si>
  <si>
    <t>Nghiên cứu và từng bước chuẩn bị các điều kiện để đề xuất đầu tư xây dựng tuyến đường sắt Thái Nguyên - Tuyên Quang - Yên Bái</t>
  </si>
  <si>
    <t>Lập báo cáo đánh giá, đề nghị bổ sung quy hoạch và kêu gọi xã hội hóa đầu tư xây dựng sân bay tại huyện Na Hang</t>
  </si>
  <si>
    <t>Sở Xây dựng, UBND thành phố Tuyên Quang</t>
  </si>
  <si>
    <t>Dự án các khu đô thị của tỉnh (nằm hai bên trục phát triển đoạn kết nối TP Tuyên Quang đi trung tâm huyện Yên Sơn) địa phận thành phố (20ha)</t>
  </si>
  <si>
    <t>Dự án dân cư (nằm hai bên trục phát triển đoạn kết nối TP Tuyên Quang đi trung tâm huyện Yên Sơn) thuộc địa phận huyện Yên Sơn (58ha)</t>
  </si>
  <si>
    <t>Sở Kế hoạch và Đầu tư; Sở Tài chính; Sở TN&amp;MT, Sở Giao thông vận tải; UBND các huyện Yên Sơn, Hàm Yên, thành phố Tuyên Quang và các cơ quan, đơn vị có liên quan</t>
  </si>
  <si>
    <t>Sở Kế hoạch và Đầu tư; Sở Tài chính; Sở TN&amp;MT, Sở Giao thông vận tải; UBND huyện Yên Sơn, thành phố Tuyên Quang và các cơ quan, đơn vị có liên quan</t>
  </si>
  <si>
    <t>Sở Giao thông vận tải; Sở TN &amp;MT; UBND huyện Yên Sơn và các cơ quan, đơn vị có liên quan</t>
  </si>
  <si>
    <t>Sở Giao thông vận tải; UBND các huyện, thành phố và các cơ quan, đơn vị có liên quan</t>
  </si>
  <si>
    <t>Sở Kế hoạch và Đầu tư; Sở Tài chính; Ban QLDA các CTGT tỉnh; UBND các huyện, Chiêm Hóa, Na Hang, Lâm Bình và các cơ quan, đơn vị có liên quan</t>
  </si>
  <si>
    <t>UBND các huyện, thành phố; các đơn vị quản lý đường bộ và các cơ quan, đơn vị có liên quan</t>
  </si>
  <si>
    <t>Các Sở: KH&amp;ĐT, Tài chính, GTVT và các cơ quan, đơn vị có liên quan</t>
  </si>
  <si>
    <t>Sở Kế hoạch và Đầu tư; Sở Tài chính; UBND các huyện, thành phố và các cơ quan, đơn vị có liên quan</t>
  </si>
  <si>
    <t>Sở Kế hoạch và Đầu tư; Sở Tài chính; UBND các huyện, thành phố; các đơn vị quản lý đường và các cơ quan, đơn vị có liên quan</t>
  </si>
  <si>
    <t>Các Sở: KH&amp;ĐT, Tài chính, GTVT, TN&amp;MT; UBND huyện Yên Sơn, TP Tuyên Quang và các cơ quan, đơn vị có liên quan</t>
  </si>
  <si>
    <t>Các Sở: KH&amp;ĐT, Tài chính, TN&amp;MT; UBND huyện Yên Sơn, TP Tuyên Quang và các cơ quan, đơn vị có liên quan</t>
  </si>
  <si>
    <t>Các Sở: KH&amp;ĐT, Tài chính,  TN&amp;MT; UBND huyện Yên Sơn và các cơ quan, đơn vị có liên quan</t>
  </si>
  <si>
    <t>Các Sở: KH&amp;ĐT, Tài chính,  TN&amp;MT, GTVT và các cơ quan, đơn vị có liên quan</t>
  </si>
  <si>
    <t>Các Sở: KH&amp;ĐT, Tài chính,  TN&amp;MT; UBND huyện Yên Sơn, TP Tuyên Quang và các cơ quan, đơn vị có liên quan</t>
  </si>
  <si>
    <t>Các Sở: KH&amp;ĐT, Tài chính,  TN&amp;MT; UBND huyện Na Hang và các cơ quan, đơn vị có liên quan</t>
  </si>
  <si>
    <t>Các Sở: KH&amp;ĐT, Tài chính, TN&amp;MT, GTVT và các cơ quan, đơn vị có liên quan</t>
  </si>
  <si>
    <t>Các Sở: KH&amp;ĐT, Tài chính,  TN&amp;MT; UBND huyện Hàm Yên và các cơ quan, đơn vị có liên quan</t>
  </si>
  <si>
    <t>Các Sở: KH&amp;ĐT, Tài chính, GTVT, TN&amp;MT và các cơ quan, đơn vị có liên quan</t>
  </si>
  <si>
    <t>Các Sở: KH&amp;ĐT, Tài chính,  TN&amp;MT; UBND huyện Sơn Dương và các cơ quan, đơn vị có liên quan</t>
  </si>
  <si>
    <t>Các Sở: KH&amp;ĐT, Tài chính, GTVT; các đơn vị quản lý đường bộ và các cơ quan, đơn vị có liên quan</t>
  </si>
  <si>
    <t>Các Sở: KH&amp;ĐT, Tài chính và các cơ quan, đơn vị có liên quan</t>
  </si>
  <si>
    <t>Các Sở: KH&amp;ĐT, Tài chính; UBND thành phố Tuyên Quang và các cơ quan, đơn vị có liên quan</t>
  </si>
  <si>
    <t>Sở KH&amp;ĐT, Sở Tài chính; UBND thành phố Tuyên Quang và các cơ quan, đơn vị có liên quan</t>
  </si>
  <si>
    <t>Các Sở: KH&amp;ĐT, Tài chính, GTVT; UBND thành phố Tuyên Quang và các cơ quan, đơn vị có liên quan</t>
  </si>
  <si>
    <t>Các Sở: Tài chính, TN và MT; UBND thành phố Tuyên Quang và các cơ quan, đơn vị có liên quan; nhà đầu tư</t>
  </si>
  <si>
    <t>Các Sở: KH&amp;ĐT, Tài chính, TN và MT, GTVT và các cơ quan, đơn vị có liên quan; nhà đầu tư</t>
  </si>
  <si>
    <t>UBND huyện Yên Sơn, Sơn Dương, thành phố Tuyên Quang và các cơ quan, đơn vị có liên quan</t>
  </si>
  <si>
    <t>Các Sở: KH&amp;ĐT, Tài chính, TN và MT và các cơ quan, đơn vị có liên quan; nhà đầu tư</t>
  </si>
  <si>
    <t>Các Sở: KH&amp;ĐT, GTVT và các cơ quan, đơn vị có liên quan; nhà đầu tư</t>
  </si>
  <si>
    <t>Sở Kế hoạch và Đầu tư; Sở Tài chính; Sở TN&amp;MT; UBND các huyện, thành phố và các cơ quan, đơn vị có liên quan</t>
  </si>
  <si>
    <t>Sở Kế hoạch và Đầu tư; Sở Tài chính; Sở TN&amp;MT; UBND huyện Na Hang và các cơ quan, đơn vị có liên quan</t>
  </si>
  <si>
    <t>Các Sở: KH&amp;ĐT, Tài chính, Xây dựng và các cơ quan, đơn vị có liên quan; nhà đầu tư</t>
  </si>
  <si>
    <t>Các Sở, ban, ngành, UBND các huyện, thành phố và các cơ quan, đơn vị có liên quan</t>
  </si>
  <si>
    <t>(Biểu kèm theo Kế hoạch số:    235    /KH-UBND ngày  31  tháng   12  năm 2021 của Ủy ban nhân dân tỉnh)</t>
  </si>
</sst>
</file>

<file path=xl/styles.xml><?xml version="1.0" encoding="utf-8"?>
<styleSheet xmlns="http://schemas.openxmlformats.org/spreadsheetml/2006/main">
  <numFmts count="11">
    <numFmt numFmtId="164" formatCode="_(* #,##0.00_);_(* \(#,##0.00\);_(* &quot;-&quot;??_);_(@_)"/>
    <numFmt numFmtId="165" formatCode="_-* #,##0.00\ _€_-;\-* #,##0.00\ _€_-;_-* &quot;-&quot;??\ _€_-;_-@_-"/>
    <numFmt numFmtId="166" formatCode="_(* #,##0_);_(* \(#,##0\);_(* &quot;-&quot;??_);_(@_)"/>
    <numFmt numFmtId="167" formatCode="0.0"/>
    <numFmt numFmtId="168" formatCode="_-* #,##0.0\ _€_-;\-* #,##0.0\ _€_-;_-* &quot;-&quot;??\ _€_-;_-@_-"/>
    <numFmt numFmtId="169" formatCode="0.000"/>
    <numFmt numFmtId="170" formatCode="_(* #,##0.000_);_(* \(#,##0.000\);_(* &quot;-&quot;??_);_(@_)"/>
    <numFmt numFmtId="171" formatCode="0_);\(0\)"/>
    <numFmt numFmtId="172" formatCode="_-* #,##0.000\ _€_-;\-* #,##0.000\ _€_-;_-* &quot;-&quot;??\ _€_-;_-@_-"/>
    <numFmt numFmtId="173" formatCode="_(* #,##0.0_);_(* \(#,##0.0\);_(* &quot;-&quot;??_);_(@_)"/>
    <numFmt numFmtId="174" formatCode="#,##0.0"/>
  </numFmts>
  <fonts count="32">
    <font>
      <sz val="12"/>
      <color theme="1"/>
      <name val="Times New Roman"/>
      <family val="2"/>
    </font>
    <font>
      <sz val="10"/>
      <color rgb="FF0000CC"/>
      <name val="Times New Roman"/>
      <family val="1"/>
      <charset val="163"/>
    </font>
    <font>
      <sz val="12"/>
      <color theme="1"/>
      <name val="Times New Roman"/>
      <family val="2"/>
    </font>
    <font>
      <sz val="10"/>
      <name val="Arial"/>
      <family val="2"/>
    </font>
    <font>
      <sz val="12"/>
      <name val=".VnTime"/>
      <family val="2"/>
    </font>
    <font>
      <sz val="11"/>
      <color indexed="8"/>
      <name val="Calibri"/>
      <family val="2"/>
    </font>
    <font>
      <sz val="10"/>
      <name val="MS Sans Serif"/>
      <family val="2"/>
    </font>
    <font>
      <b/>
      <sz val="10"/>
      <name val="Times New Roman"/>
      <family val="1"/>
      <charset val="163"/>
    </font>
    <font>
      <sz val="10"/>
      <name val="Times New Roman"/>
      <family val="1"/>
      <charset val="163"/>
    </font>
    <font>
      <sz val="10"/>
      <color rgb="FFFF0000"/>
      <name val="Times New Roman"/>
      <family val="1"/>
      <charset val="163"/>
    </font>
    <font>
      <i/>
      <sz val="10"/>
      <name val="Times New Roman"/>
      <family val="1"/>
      <charset val="163"/>
    </font>
    <font>
      <sz val="10"/>
      <color rgb="FFFF0000"/>
      <name val="Times New Roman"/>
      <family val="1"/>
    </font>
    <font>
      <b/>
      <sz val="13"/>
      <name val="Times New Roman"/>
      <family val="1"/>
      <charset val="163"/>
    </font>
    <font>
      <i/>
      <sz val="13"/>
      <name val="Times New Roman"/>
      <family val="1"/>
      <charset val="163"/>
    </font>
    <font>
      <b/>
      <sz val="10"/>
      <color rgb="FFFF0000"/>
      <name val="Times New Roman"/>
      <family val="1"/>
    </font>
    <font>
      <b/>
      <sz val="10"/>
      <name val="Times New Roman"/>
      <family val="1"/>
    </font>
    <font>
      <sz val="10"/>
      <name val="Times New Roman"/>
      <family val="1"/>
    </font>
    <font>
      <sz val="9"/>
      <name val="Times New Roman"/>
      <family val="1"/>
      <charset val="163"/>
    </font>
    <font>
      <b/>
      <sz val="8"/>
      <name val="Times New Roman"/>
      <family val="1"/>
    </font>
    <font>
      <b/>
      <sz val="10"/>
      <color rgb="FF0000CC"/>
      <name val="Times New Roman"/>
      <family val="1"/>
    </font>
    <font>
      <sz val="10"/>
      <color rgb="FF0070C0"/>
      <name val="Times New Roman"/>
      <family val="1"/>
      <charset val="163"/>
    </font>
    <font>
      <i/>
      <sz val="9"/>
      <name val="Times New Roman"/>
      <family val="1"/>
      <charset val="163"/>
    </font>
    <font>
      <b/>
      <sz val="9"/>
      <name val="Times New Roman"/>
      <family val="1"/>
      <charset val="163"/>
    </font>
    <font>
      <sz val="9"/>
      <color rgb="FF0000CC"/>
      <name val="Times New Roman"/>
      <family val="1"/>
      <charset val="163"/>
    </font>
    <font>
      <sz val="9"/>
      <color rgb="FFFF0000"/>
      <name val="Times New Roman"/>
      <family val="1"/>
      <charset val="163"/>
    </font>
    <font>
      <sz val="9"/>
      <color rgb="FF0070C0"/>
      <name val="Times New Roman"/>
      <family val="1"/>
      <charset val="163"/>
    </font>
    <font>
      <sz val="10"/>
      <color rgb="FF0070C0"/>
      <name val="Times New Roman"/>
      <family val="1"/>
    </font>
    <font>
      <b/>
      <sz val="9"/>
      <color rgb="FFFF0000"/>
      <name val="Times New Roman"/>
      <family val="1"/>
    </font>
    <font>
      <b/>
      <sz val="9"/>
      <name val="Times New Roman"/>
      <family val="1"/>
    </font>
    <font>
      <sz val="13"/>
      <color theme="1"/>
      <name val="Arial"/>
      <family val="2"/>
    </font>
    <font>
      <b/>
      <i/>
      <sz val="10"/>
      <name val="Times New Roman"/>
      <family val="1"/>
      <charset val="163"/>
    </font>
    <font>
      <sz val="12"/>
      <name val="Times New Roman"/>
      <family val="1"/>
      <charset val="163"/>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164" fontId="2" fillId="0" borderId="0" applyFont="0" applyFill="0" applyBorder="0" applyAlignment="0" applyProtection="0"/>
    <xf numFmtId="0" fontId="3" fillId="0" borderId="0"/>
    <xf numFmtId="0" fontId="4" fillId="0" borderId="0"/>
    <xf numFmtId="0" fontId="4" fillId="0" borderId="0"/>
    <xf numFmtId="166" fontId="5" fillId="0" borderId="0" applyFont="0" applyFill="0" applyBorder="0" applyAlignment="0" applyProtection="0"/>
    <xf numFmtId="164" fontId="3" fillId="0" borderId="0" applyFont="0" applyFill="0" applyBorder="0" applyAlignment="0" applyProtection="0"/>
    <xf numFmtId="0" fontId="6" fillId="0" borderId="0"/>
    <xf numFmtId="0" fontId="3" fillId="0" borderId="0"/>
  </cellStyleXfs>
  <cellXfs count="262">
    <xf numFmtId="0" fontId="0" fillId="0" borderId="0" xfId="0"/>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xf>
    <xf numFmtId="4" fontId="8" fillId="0" borderId="0" xfId="0" applyNumberFormat="1" applyFont="1" applyAlignment="1">
      <alignment vertical="center"/>
    </xf>
    <xf numFmtId="0" fontId="8" fillId="0" borderId="1" xfId="0" applyFont="1" applyFill="1" applyBorder="1" applyAlignment="1">
      <alignment horizontal="center" vertical="center"/>
    </xf>
    <xf numFmtId="2" fontId="8" fillId="0" borderId="1" xfId="0" applyNumberFormat="1" applyFont="1" applyFill="1" applyBorder="1" applyAlignment="1">
      <alignment vertical="center"/>
    </xf>
    <xf numFmtId="4" fontId="8" fillId="0" borderId="1" xfId="0" applyNumberFormat="1" applyFont="1" applyFill="1" applyBorder="1" applyAlignment="1">
      <alignment vertical="center"/>
    </xf>
    <xf numFmtId="0" fontId="8" fillId="0" borderId="1" xfId="0" applyFont="1" applyFill="1" applyBorder="1" applyAlignment="1">
      <alignment vertical="center"/>
    </xf>
    <xf numFmtId="170" fontId="7" fillId="0" borderId="1" xfId="1" applyNumberFormat="1" applyFont="1" applyFill="1" applyBorder="1" applyAlignment="1">
      <alignment vertical="center" wrapText="1"/>
    </xf>
    <xf numFmtId="165" fontId="8" fillId="0" borderId="1" xfId="1" applyNumberFormat="1" applyFont="1" applyFill="1" applyBorder="1" applyAlignment="1">
      <alignment horizontal="center" vertical="center" wrapText="1"/>
    </xf>
    <xf numFmtId="164" fontId="8" fillId="0" borderId="1" xfId="1" applyFont="1" applyFill="1" applyBorder="1" applyAlignment="1">
      <alignment vertical="center"/>
    </xf>
    <xf numFmtId="164" fontId="8" fillId="0" borderId="1" xfId="1" applyFont="1" applyFill="1" applyBorder="1" applyAlignment="1">
      <alignment horizontal="center" vertical="center" wrapText="1"/>
    </xf>
    <xf numFmtId="0" fontId="7" fillId="0" borderId="1" xfId="0" applyFont="1" applyFill="1" applyBorder="1" applyAlignment="1">
      <alignment horizontal="left" vertical="center" wrapText="1"/>
    </xf>
    <xf numFmtId="1" fontId="8" fillId="0" borderId="1" xfId="2" quotePrefix="1"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164" fontId="7" fillId="0" borderId="1" xfId="1" applyFont="1" applyFill="1" applyBorder="1" applyAlignment="1">
      <alignment vertical="center" wrapText="1"/>
    </xf>
    <xf numFmtId="164" fontId="8" fillId="0" borderId="1" xfId="0" applyNumberFormat="1" applyFont="1" applyFill="1" applyBorder="1" applyAlignment="1">
      <alignment horizontal="center" vertical="center"/>
    </xf>
    <xf numFmtId="164" fontId="8" fillId="0" borderId="1" xfId="0" applyNumberFormat="1" applyFont="1" applyFill="1" applyBorder="1" applyAlignment="1">
      <alignment vertical="center"/>
    </xf>
    <xf numFmtId="164" fontId="8" fillId="0" borderId="1" xfId="1" applyFont="1" applyFill="1" applyBorder="1" applyAlignment="1">
      <alignment vertical="center" wrapText="1"/>
    </xf>
    <xf numFmtId="164" fontId="7" fillId="0" borderId="1" xfId="1" applyNumberFormat="1" applyFont="1" applyFill="1" applyBorder="1" applyAlignment="1">
      <alignment vertical="center" wrapText="1"/>
    </xf>
    <xf numFmtId="0" fontId="8" fillId="0" borderId="0" xfId="0" applyFont="1" applyFill="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4" fontId="10" fillId="0" borderId="0" xfId="0" applyNumberFormat="1" applyFont="1" applyFill="1" applyBorder="1" applyAlignment="1">
      <alignment vertical="center"/>
    </xf>
    <xf numFmtId="0" fontId="8" fillId="0" borderId="0" xfId="0" applyFont="1" applyFill="1" applyAlignment="1">
      <alignment vertical="center" wrapText="1"/>
    </xf>
    <xf numFmtId="0" fontId="11" fillId="0" borderId="0" xfId="0" applyFont="1" applyFill="1" applyAlignment="1">
      <alignment vertical="center" wrapText="1"/>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165" fontId="8" fillId="0" borderId="1" xfId="1" applyNumberFormat="1" applyFont="1" applyFill="1" applyBorder="1" applyAlignment="1">
      <alignment horizontal="right" vertical="center" wrapText="1"/>
    </xf>
    <xf numFmtId="164" fontId="8" fillId="0" borderId="1" xfId="1" applyFont="1" applyFill="1" applyBorder="1" applyAlignment="1">
      <alignment horizontal="right" vertical="center" wrapText="1"/>
    </xf>
    <xf numFmtId="4" fontId="8" fillId="0" borderId="1" xfId="0" applyNumberFormat="1" applyFont="1" applyFill="1" applyBorder="1" applyAlignment="1">
      <alignment horizontal="right" vertical="center"/>
    </xf>
    <xf numFmtId="170" fontId="7" fillId="0" borderId="1" xfId="1" applyNumberFormat="1" applyFont="1" applyFill="1" applyBorder="1" applyAlignment="1">
      <alignment horizontal="center" vertical="center" wrapText="1"/>
    </xf>
    <xf numFmtId="2" fontId="9" fillId="0" borderId="1" xfId="0" applyNumberFormat="1" applyFont="1" applyFill="1" applyBorder="1" applyAlignment="1">
      <alignment vertical="center" wrapText="1"/>
    </xf>
    <xf numFmtId="0" fontId="9" fillId="0" borderId="0" xfId="0" applyFont="1" applyFill="1" applyAlignment="1">
      <alignment vertical="center" wrapText="1"/>
    </xf>
    <xf numFmtId="164" fontId="9" fillId="0" borderId="1" xfId="1" applyFont="1" applyFill="1" applyBorder="1" applyAlignment="1">
      <alignment horizontal="right" vertical="center" wrapText="1"/>
    </xf>
    <xf numFmtId="1" fontId="9" fillId="0" borderId="1" xfId="2" applyNumberFormat="1" applyFont="1" applyFill="1" applyBorder="1" applyAlignment="1">
      <alignment horizontal="left" vertical="center" wrapText="1"/>
    </xf>
    <xf numFmtId="1" fontId="9" fillId="0" borderId="1" xfId="2" applyNumberFormat="1" applyFont="1" applyFill="1" applyBorder="1" applyAlignment="1">
      <alignment horizontal="center" vertical="center" wrapText="1"/>
    </xf>
    <xf numFmtId="164" fontId="9" fillId="0" borderId="1" xfId="1" applyFont="1" applyFill="1" applyBorder="1" applyAlignment="1">
      <alignment vertical="center"/>
    </xf>
    <xf numFmtId="0" fontId="9" fillId="0" borderId="1" xfId="0" applyFont="1" applyFill="1" applyBorder="1" applyAlignment="1">
      <alignment vertical="center"/>
    </xf>
    <xf numFmtId="165" fontId="9" fillId="0" borderId="1" xfId="1" applyNumberFormat="1" applyFont="1" applyFill="1" applyBorder="1" applyAlignment="1">
      <alignment horizontal="center" vertical="center" wrapText="1"/>
    </xf>
    <xf numFmtId="165" fontId="9" fillId="0" borderId="1" xfId="1" applyNumberFormat="1" applyFont="1" applyFill="1" applyBorder="1" applyAlignment="1">
      <alignment horizontal="right" vertical="center" wrapText="1"/>
    </xf>
    <xf numFmtId="49" fontId="9" fillId="0" borderId="1" xfId="2" applyNumberFormat="1" applyFont="1" applyFill="1" applyBorder="1" applyAlignment="1">
      <alignment horizontal="center" vertical="center"/>
    </xf>
    <xf numFmtId="1" fontId="9" fillId="0" borderId="1" xfId="2" applyNumberFormat="1" applyFont="1" applyFill="1" applyBorder="1" applyAlignment="1">
      <alignment vertical="center" wrapText="1"/>
    </xf>
    <xf numFmtId="0" fontId="8" fillId="0" borderId="1" xfId="0" applyFont="1" applyFill="1" applyBorder="1" applyAlignment="1">
      <alignment horizontal="center" vertical="center" wrapText="1"/>
    </xf>
    <xf numFmtId="0" fontId="10" fillId="0" borderId="0" xfId="0" applyFont="1" applyFill="1" applyBorder="1" applyAlignment="1">
      <alignment vertical="center"/>
    </xf>
    <xf numFmtId="169" fontId="7" fillId="0" borderId="1" xfId="0" applyNumberFormat="1" applyFont="1" applyFill="1" applyBorder="1" applyAlignment="1">
      <alignment vertical="center" wrapText="1"/>
    </xf>
    <xf numFmtId="0" fontId="9" fillId="0" borderId="1" xfId="0" applyFont="1" applyFill="1" applyBorder="1" applyAlignment="1">
      <alignment vertical="center" wrapText="1"/>
    </xf>
    <xf numFmtId="164" fontId="7" fillId="0" borderId="1" xfId="0" applyNumberFormat="1" applyFont="1" applyFill="1" applyBorder="1" applyAlignment="1">
      <alignment vertical="center" wrapText="1"/>
    </xf>
    <xf numFmtId="164" fontId="9" fillId="0" borderId="1" xfId="0" applyNumberFormat="1" applyFont="1" applyFill="1" applyBorder="1" applyAlignment="1">
      <alignment vertical="center" wrapText="1"/>
    </xf>
    <xf numFmtId="164" fontId="9" fillId="0" borderId="1" xfId="1" applyFont="1" applyFill="1" applyBorder="1" applyAlignment="1">
      <alignment vertical="center" wrapText="1"/>
    </xf>
    <xf numFmtId="164" fontId="9" fillId="0" borderId="1" xfId="1" applyFont="1" applyFill="1" applyBorder="1" applyAlignment="1">
      <alignment horizontal="center" vertical="center" wrapText="1"/>
    </xf>
    <xf numFmtId="1" fontId="9" fillId="0" borderId="1" xfId="2" quotePrefix="1" applyNumberFormat="1" applyFont="1" applyFill="1" applyBorder="1" applyAlignment="1">
      <alignment horizontal="center" vertical="center" wrapText="1"/>
    </xf>
    <xf numFmtId="168" fontId="9" fillId="0" borderId="1" xfId="1" applyNumberFormat="1" applyFont="1" applyFill="1" applyBorder="1" applyAlignment="1">
      <alignment horizontal="right" vertical="center" wrapText="1"/>
    </xf>
    <xf numFmtId="1" fontId="1" fillId="0" borderId="1" xfId="2" applyNumberFormat="1" applyFont="1" applyFill="1" applyBorder="1" applyAlignment="1">
      <alignment horizontal="left" vertical="center" wrapText="1"/>
    </xf>
    <xf numFmtId="1" fontId="1" fillId="0" borderId="1" xfId="2" applyNumberFormat="1" applyFont="1" applyFill="1" applyBorder="1" applyAlignment="1">
      <alignment horizontal="center" vertical="center" wrapText="1"/>
    </xf>
    <xf numFmtId="164" fontId="1" fillId="0" borderId="1" xfId="1" applyFont="1" applyFill="1" applyBorder="1" applyAlignment="1">
      <alignment horizontal="right" vertical="center" wrapText="1"/>
    </xf>
    <xf numFmtId="0" fontId="1" fillId="0" borderId="1" xfId="0" applyFont="1" applyFill="1" applyBorder="1" applyAlignment="1">
      <alignment horizontal="center" vertical="center" wrapText="1"/>
    </xf>
    <xf numFmtId="164" fontId="1" fillId="0" borderId="1" xfId="1" applyFont="1" applyFill="1" applyBorder="1" applyAlignment="1">
      <alignment vertical="center"/>
    </xf>
    <xf numFmtId="0" fontId="1" fillId="0" borderId="1" xfId="0" applyFont="1" applyFill="1" applyBorder="1" applyAlignment="1">
      <alignment vertical="center"/>
    </xf>
    <xf numFmtId="0" fontId="1" fillId="0" borderId="0" xfId="0" applyFont="1" applyFill="1" applyAlignment="1">
      <alignment vertical="center"/>
    </xf>
    <xf numFmtId="165" fontId="1" fillId="0" borderId="1" xfId="1" applyNumberFormat="1" applyFont="1" applyFill="1" applyBorder="1" applyAlignment="1">
      <alignment horizontal="center" vertical="center" wrapText="1"/>
    </xf>
    <xf numFmtId="168" fontId="1" fillId="0" borderId="1" xfId="1"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0" fontId="1" fillId="0" borderId="0" xfId="0" applyFont="1" applyFill="1" applyAlignment="1">
      <alignment vertical="center" wrapText="1"/>
    </xf>
    <xf numFmtId="1" fontId="1" fillId="0" borderId="1" xfId="2" quotePrefix="1" applyNumberFormat="1" applyFont="1" applyFill="1" applyBorder="1" applyAlignment="1">
      <alignment horizontal="left" vertical="center" wrapText="1"/>
    </xf>
    <xf numFmtId="165" fontId="1" fillId="0" borderId="1" xfId="1" applyNumberFormat="1" applyFont="1" applyFill="1" applyBorder="1" applyAlignment="1">
      <alignment horizontal="right" vertical="center" wrapText="1"/>
    </xf>
    <xf numFmtId="1" fontId="1" fillId="0" borderId="1" xfId="2" quotePrefix="1" applyNumberFormat="1" applyFont="1" applyFill="1" applyBorder="1" applyAlignment="1">
      <alignment horizontal="center" vertical="center" wrapText="1"/>
    </xf>
    <xf numFmtId="1" fontId="1" fillId="0" borderId="1" xfId="2" applyNumberFormat="1" applyFont="1" applyFill="1" applyBorder="1" applyAlignment="1">
      <alignment vertical="center" wrapText="1"/>
    </xf>
    <xf numFmtId="0" fontId="1" fillId="0" borderId="0" xfId="0" applyFont="1" applyFill="1" applyBorder="1" applyAlignment="1">
      <alignment vertical="center"/>
    </xf>
    <xf numFmtId="0" fontId="1" fillId="0" borderId="1" xfId="3" applyNumberFormat="1" applyFont="1" applyFill="1" applyBorder="1" applyAlignment="1">
      <alignment horizontal="left" vertical="center" wrapText="1"/>
    </xf>
    <xf numFmtId="0" fontId="1" fillId="0" borderId="1" xfId="0" applyFont="1" applyFill="1" applyBorder="1" applyAlignment="1">
      <alignment horizontal="center" vertical="center"/>
    </xf>
    <xf numFmtId="3" fontId="1" fillId="0" borderId="1" xfId="0" applyNumberFormat="1" applyFont="1" applyFill="1" applyBorder="1" applyAlignment="1">
      <alignment vertical="center"/>
    </xf>
    <xf numFmtId="4" fontId="1" fillId="0" borderId="1" xfId="0" applyNumberFormat="1" applyFont="1" applyFill="1" applyBorder="1" applyAlignment="1">
      <alignment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164" fontId="14" fillId="0" borderId="1" xfId="1" applyFont="1" applyFill="1" applyBorder="1" applyAlignment="1">
      <alignment vertical="center" wrapText="1"/>
    </xf>
    <xf numFmtId="0" fontId="14" fillId="0" borderId="0" xfId="0" applyFont="1" applyFill="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1" fillId="0" borderId="1" xfId="1" applyFont="1" applyFill="1" applyBorder="1" applyAlignment="1">
      <alignment vertical="center" wrapText="1"/>
    </xf>
    <xf numFmtId="0" fontId="1" fillId="0" borderId="1" xfId="0" applyFont="1" applyBorder="1" applyAlignment="1">
      <alignment vertical="center" wrapText="1"/>
    </xf>
    <xf numFmtId="2" fontId="1" fillId="0" borderId="1" xfId="0" applyNumberFormat="1" applyFont="1" applyBorder="1" applyAlignment="1">
      <alignment vertical="center"/>
    </xf>
    <xf numFmtId="2" fontId="8" fillId="0" borderId="1" xfId="0" applyNumberFormat="1" applyFont="1" applyBorder="1" applyAlignment="1">
      <alignment vertical="center" wrapText="1"/>
    </xf>
    <xf numFmtId="164" fontId="7" fillId="0" borderId="1" xfId="0" applyNumberFormat="1" applyFont="1" applyFill="1" applyBorder="1" applyAlignment="1">
      <alignment horizontal="center" vertical="center" wrapText="1"/>
    </xf>
    <xf numFmtId="164" fontId="14" fillId="0" borderId="1" xfId="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164" fontId="16" fillId="0" borderId="1" xfId="1" applyFont="1" applyFill="1" applyBorder="1" applyAlignment="1">
      <alignment vertical="center" wrapText="1"/>
    </xf>
    <xf numFmtId="164" fontId="16" fillId="0" borderId="1" xfId="1" applyFont="1" applyFill="1" applyBorder="1" applyAlignment="1">
      <alignment vertical="center"/>
    </xf>
    <xf numFmtId="0" fontId="16" fillId="0" borderId="0" xfId="0" applyFont="1" applyFill="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2" fontId="16" fillId="0" borderId="1" xfId="0" applyNumberFormat="1" applyFont="1" applyBorder="1" applyAlignment="1">
      <alignment horizontal="right" vertical="center" wrapText="1"/>
    </xf>
    <xf numFmtId="164" fontId="15" fillId="0" borderId="1" xfId="1" applyFont="1" applyFill="1" applyBorder="1" applyAlignment="1">
      <alignment vertical="center" wrapText="1"/>
    </xf>
    <xf numFmtId="164" fontId="15" fillId="0" borderId="1" xfId="1" applyFont="1" applyFill="1" applyBorder="1" applyAlignment="1">
      <alignment vertical="center"/>
    </xf>
    <xf numFmtId="0" fontId="15" fillId="0" borderId="0" xfId="0" applyFont="1" applyFill="1" applyAlignment="1">
      <alignment vertical="center" wrapText="1"/>
    </xf>
    <xf numFmtId="2" fontId="16" fillId="0" borderId="1" xfId="0" applyNumberFormat="1" applyFont="1" applyBorder="1" applyAlignment="1">
      <alignment vertical="center" wrapText="1"/>
    </xf>
    <xf numFmtId="0" fontId="8" fillId="0" borderId="1" xfId="0" applyFont="1" applyBorder="1" applyAlignment="1">
      <alignment vertical="center" wrapText="1"/>
    </xf>
    <xf numFmtId="2" fontId="8" fillId="0" borderId="1" xfId="0" applyNumberFormat="1" applyFont="1" applyBorder="1" applyAlignment="1">
      <alignment vertical="center"/>
    </xf>
    <xf numFmtId="0" fontId="17" fillId="0" borderId="1" xfId="0" applyFont="1" applyFill="1" applyBorder="1" applyAlignment="1">
      <alignment horizontal="center" vertical="center" wrapText="1"/>
    </xf>
    <xf numFmtId="164" fontId="7" fillId="0" borderId="1" xfId="1" applyFont="1" applyFill="1" applyBorder="1" applyAlignment="1">
      <alignment vertical="center"/>
    </xf>
    <xf numFmtId="0" fontId="7" fillId="0" borderId="0" xfId="0" applyFont="1" applyFill="1" applyAlignment="1">
      <alignment vertical="center" wrapText="1"/>
    </xf>
    <xf numFmtId="167" fontId="8" fillId="0" borderId="1" xfId="0" applyNumberFormat="1" applyFont="1" applyBorder="1" applyAlignment="1">
      <alignment vertical="center"/>
    </xf>
    <xf numFmtId="0" fontId="18" fillId="0" borderId="1" xfId="0" applyFont="1" applyFill="1" applyBorder="1" applyAlignment="1">
      <alignment horizontal="center" vertical="center" wrapText="1"/>
    </xf>
    <xf numFmtId="49" fontId="8" fillId="0" borderId="1" xfId="2" applyNumberFormat="1" applyFont="1" applyFill="1" applyBorder="1" applyAlignment="1">
      <alignment horizontal="center" vertical="center"/>
    </xf>
    <xf numFmtId="1" fontId="8" fillId="0" borderId="1" xfId="2" applyNumberFormat="1" applyFont="1" applyFill="1" applyBorder="1" applyAlignment="1">
      <alignment horizontal="left" vertical="center" wrapText="1"/>
    </xf>
    <xf numFmtId="168" fontId="8" fillId="0" borderId="1" xfId="1" applyNumberFormat="1" applyFont="1" applyFill="1" applyBorder="1" applyAlignment="1">
      <alignment horizontal="right" vertical="center" wrapText="1"/>
    </xf>
    <xf numFmtId="1" fontId="8" fillId="0" borderId="1" xfId="2"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2" fontId="8" fillId="0" borderId="1" xfId="0" applyNumberFormat="1"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64" fontId="7" fillId="2" borderId="1" xfId="1" applyNumberFormat="1" applyFont="1" applyFill="1" applyBorder="1" applyAlignment="1">
      <alignment vertical="center" wrapText="1"/>
    </xf>
    <xf numFmtId="0" fontId="8" fillId="2" borderId="0" xfId="0" applyFont="1" applyFill="1" applyAlignment="1">
      <alignment vertical="center" wrapText="1"/>
    </xf>
    <xf numFmtId="167" fontId="1" fillId="0" borderId="1" xfId="2" applyNumberFormat="1" applyFont="1" applyFill="1" applyBorder="1" applyAlignment="1">
      <alignment horizontal="center" vertical="center"/>
    </xf>
    <xf numFmtId="167" fontId="9" fillId="0" borderId="1" xfId="2" applyNumberFormat="1" applyFont="1" applyFill="1" applyBorder="1" applyAlignment="1">
      <alignment horizontal="center" vertical="center"/>
    </xf>
    <xf numFmtId="167" fontId="1" fillId="0" borderId="1" xfId="0" applyNumberFormat="1" applyFont="1" applyFill="1" applyBorder="1" applyAlignment="1">
      <alignment horizontal="center" vertical="center" wrapText="1"/>
    </xf>
    <xf numFmtId="171" fontId="9" fillId="0" borderId="1" xfId="2" applyNumberFormat="1" applyFont="1" applyFill="1" applyBorder="1" applyAlignment="1">
      <alignment horizontal="center" vertical="center"/>
    </xf>
    <xf numFmtId="171" fontId="16" fillId="0" borderId="1" xfId="0" applyNumberFormat="1" applyFont="1" applyFill="1" applyBorder="1" applyAlignment="1">
      <alignment horizontal="center" vertical="center" wrapText="1"/>
    </xf>
    <xf numFmtId="171"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164" fontId="15" fillId="2" borderId="1" xfId="1" applyFont="1" applyFill="1" applyBorder="1" applyAlignment="1">
      <alignment vertical="center" wrapText="1"/>
    </xf>
    <xf numFmtId="164" fontId="15" fillId="2" borderId="1" xfId="1" applyFont="1" applyFill="1" applyBorder="1" applyAlignment="1">
      <alignment vertic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3" fontId="1" fillId="2" borderId="1" xfId="0" applyNumberFormat="1" applyFont="1" applyFill="1" applyBorder="1" applyAlignment="1">
      <alignment vertical="center"/>
    </xf>
    <xf numFmtId="164" fontId="1" fillId="2" borderId="1" xfId="1" applyFont="1" applyFill="1" applyBorder="1" applyAlignment="1">
      <alignment vertical="center"/>
    </xf>
    <xf numFmtId="0" fontId="1" fillId="2" borderId="1" xfId="0" applyFont="1" applyFill="1" applyBorder="1" applyAlignment="1">
      <alignment vertical="center"/>
    </xf>
    <xf numFmtId="164" fontId="8" fillId="0" borderId="0" xfId="0" applyNumberFormat="1" applyFont="1" applyFill="1" applyAlignment="1">
      <alignment vertical="center" wrapText="1"/>
    </xf>
    <xf numFmtId="0" fontId="16" fillId="0" borderId="1" xfId="0" applyFont="1" applyFill="1" applyBorder="1" applyAlignment="1">
      <alignment horizontal="left" vertical="center" wrapText="1"/>
    </xf>
    <xf numFmtId="167" fontId="8" fillId="0" borderId="1" xfId="0" applyNumberFormat="1" applyFont="1" applyFill="1" applyBorder="1" applyAlignment="1">
      <alignment vertical="center"/>
    </xf>
    <xf numFmtId="0" fontId="8" fillId="0" borderId="1" xfId="0" applyFont="1" applyFill="1" applyBorder="1" applyAlignment="1">
      <alignment vertical="center" wrapText="1"/>
    </xf>
    <xf numFmtId="3" fontId="8" fillId="0" borderId="1" xfId="0" applyNumberFormat="1" applyFont="1" applyFill="1" applyBorder="1" applyAlignment="1">
      <alignment vertical="center"/>
    </xf>
    <xf numFmtId="167" fontId="8" fillId="0" borderId="1" xfId="2" applyNumberFormat="1" applyFont="1" applyFill="1" applyBorder="1" applyAlignment="1">
      <alignment horizontal="center" vertical="center"/>
    </xf>
    <xf numFmtId="1" fontId="8" fillId="0" borderId="1" xfId="2" applyNumberFormat="1" applyFont="1" applyFill="1" applyBorder="1" applyAlignment="1">
      <alignment vertical="center" wrapText="1"/>
    </xf>
    <xf numFmtId="0" fontId="8" fillId="0" borderId="0" xfId="0" applyFont="1" applyFill="1" applyBorder="1" applyAlignment="1">
      <alignment vertical="center"/>
    </xf>
    <xf numFmtId="2" fontId="8" fillId="0" borderId="1" xfId="0" applyNumberFormat="1" applyFont="1" applyFill="1" applyBorder="1" applyAlignment="1">
      <alignment horizontal="right" vertical="center" wrapText="1"/>
    </xf>
    <xf numFmtId="171" fontId="8" fillId="0" borderId="1"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7" fillId="0" borderId="0" xfId="0" applyFont="1" applyAlignment="1">
      <alignment vertical="center"/>
    </xf>
    <xf numFmtId="0" fontId="15" fillId="0" borderId="0" xfId="0" applyFont="1" applyFill="1" applyAlignment="1">
      <alignment vertical="center"/>
    </xf>
    <xf numFmtId="3" fontId="7" fillId="0" borderId="1" xfId="1" applyNumberFormat="1" applyFont="1" applyFill="1" applyBorder="1" applyAlignment="1">
      <alignment vertical="center" wrapText="1"/>
    </xf>
    <xf numFmtId="0" fontId="20" fillId="0" borderId="0" xfId="0" applyFont="1" applyFill="1" applyAlignment="1">
      <alignment vertical="center" wrapText="1"/>
    </xf>
    <xf numFmtId="0" fontId="20" fillId="0" borderId="0" xfId="0" applyFont="1" applyFill="1" applyAlignment="1">
      <alignment vertical="center"/>
    </xf>
    <xf numFmtId="3" fontId="8" fillId="0" borderId="1" xfId="7" applyNumberFormat="1" applyFont="1" applyFill="1" applyBorder="1" applyAlignment="1">
      <alignment horizontal="left" vertical="center" wrapText="1"/>
    </xf>
    <xf numFmtId="166" fontId="7" fillId="0" borderId="1" xfId="1" applyNumberFormat="1" applyFont="1" applyFill="1" applyBorder="1" applyAlignment="1">
      <alignment vertical="center" wrapText="1"/>
    </xf>
    <xf numFmtId="166" fontId="7" fillId="0" borderId="1" xfId="1"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xf>
    <xf numFmtId="0" fontId="7" fillId="0" borderId="1" xfId="0" applyFont="1" applyFill="1" applyBorder="1" applyAlignment="1">
      <alignment vertical="center"/>
    </xf>
    <xf numFmtId="4" fontId="7" fillId="0" borderId="1" xfId="0" applyNumberFormat="1" applyFont="1" applyFill="1" applyBorder="1" applyAlignment="1">
      <alignment vertical="center"/>
    </xf>
    <xf numFmtId="3" fontId="7" fillId="0" borderId="1" xfId="0" applyNumberFormat="1" applyFont="1" applyFill="1" applyBorder="1" applyAlignment="1">
      <alignment vertical="center"/>
    </xf>
    <xf numFmtId="166" fontId="7" fillId="0" borderId="1" xfId="1" applyNumberFormat="1" applyFont="1" applyFill="1" applyBorder="1" applyAlignment="1">
      <alignment horizontal="center" vertical="center" wrapText="1"/>
    </xf>
    <xf numFmtId="0" fontId="7" fillId="0" borderId="0" xfId="0" applyFont="1" applyFill="1" applyAlignment="1">
      <alignment vertical="center"/>
    </xf>
    <xf numFmtId="0" fontId="23" fillId="0" borderId="1" xfId="0" applyFont="1" applyFill="1" applyBorder="1" applyAlignment="1">
      <alignment horizontal="center" vertical="center" wrapText="1"/>
    </xf>
    <xf numFmtId="2" fontId="1"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9" fontId="1" fillId="0" borderId="1" xfId="2"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1" fontId="1" fillId="0" borderId="1" xfId="0" applyNumberFormat="1" applyFont="1" applyFill="1" applyBorder="1" applyAlignment="1">
      <alignment vertical="center" wrapText="1"/>
    </xf>
    <xf numFmtId="167" fontId="20" fillId="0" borderId="1" xfId="2" applyNumberFormat="1"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166" fontId="20" fillId="0" borderId="1" xfId="1" applyNumberFormat="1" applyFont="1" applyFill="1" applyBorder="1" applyAlignment="1">
      <alignment horizontal="right" vertical="center" wrapText="1"/>
    </xf>
    <xf numFmtId="164" fontId="20" fillId="0" borderId="1" xfId="1" applyFont="1" applyFill="1" applyBorder="1" applyAlignment="1">
      <alignment horizontal="right" vertical="center" wrapText="1"/>
    </xf>
    <xf numFmtId="1" fontId="20" fillId="0" borderId="1" xfId="2" applyNumberFormat="1" applyFont="1" applyFill="1" applyBorder="1" applyAlignment="1">
      <alignment horizontal="center" vertical="center" wrapText="1"/>
    </xf>
    <xf numFmtId="2" fontId="20" fillId="0" borderId="1" xfId="0" applyNumberFormat="1" applyFont="1" applyFill="1" applyBorder="1" applyAlignment="1">
      <alignment vertical="center" wrapText="1"/>
    </xf>
    <xf numFmtId="0" fontId="25" fillId="0" borderId="1" xfId="0" applyFont="1" applyFill="1" applyBorder="1" applyAlignment="1">
      <alignment horizontal="center" vertical="center" wrapText="1"/>
    </xf>
    <xf numFmtId="166" fontId="8" fillId="0" borderId="1" xfId="1" applyNumberFormat="1" applyFont="1" applyFill="1" applyBorder="1" applyAlignment="1">
      <alignment vertical="center" wrapText="1"/>
    </xf>
    <xf numFmtId="166" fontId="8"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xf>
    <xf numFmtId="3" fontId="9" fillId="0" borderId="1" xfId="0" applyNumberFormat="1" applyFont="1" applyFill="1" applyBorder="1" applyAlignment="1">
      <alignment vertical="center"/>
    </xf>
    <xf numFmtId="167" fontId="8"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172" fontId="8" fillId="0" borderId="1" xfId="1" applyNumberFormat="1" applyFont="1" applyFill="1" applyBorder="1" applyAlignment="1">
      <alignment horizontal="right" vertical="center" wrapText="1"/>
    </xf>
    <xf numFmtId="164" fontId="8" fillId="0" borderId="1" xfId="0" applyNumberFormat="1" applyFont="1" applyFill="1" applyBorder="1" applyAlignment="1">
      <alignment vertical="center" wrapText="1"/>
    </xf>
    <xf numFmtId="4" fontId="28" fillId="0" borderId="1" xfId="0" applyNumberFormat="1" applyFont="1" applyFill="1" applyBorder="1" applyAlignment="1">
      <alignment horizontal="center" vertical="center" wrapText="1"/>
    </xf>
    <xf numFmtId="166" fontId="9" fillId="0" borderId="1" xfId="1" applyNumberFormat="1" applyFont="1" applyFill="1" applyBorder="1" applyAlignment="1">
      <alignment horizontal="right" vertical="center" wrapText="1"/>
    </xf>
    <xf numFmtId="4" fontId="29" fillId="0" borderId="0" xfId="0" applyNumberFormat="1" applyFont="1"/>
    <xf numFmtId="4" fontId="16" fillId="0" borderId="0" xfId="0" applyNumberFormat="1" applyFont="1" applyFill="1" applyAlignment="1">
      <alignment vertical="center" wrapText="1"/>
    </xf>
    <xf numFmtId="164" fontId="8" fillId="0" borderId="0" xfId="0" applyNumberFormat="1" applyFont="1" applyFill="1" applyAlignment="1">
      <alignment vertical="center"/>
    </xf>
    <xf numFmtId="0" fontId="8" fillId="0" borderId="1" xfId="0" applyFont="1" applyFill="1" applyBorder="1" applyAlignment="1">
      <alignment horizontal="left" vertical="center" wrapText="1"/>
    </xf>
    <xf numFmtId="173" fontId="7" fillId="0" borderId="1" xfId="1" applyNumberFormat="1" applyFont="1" applyFill="1" applyBorder="1" applyAlignment="1">
      <alignment vertical="center" wrapText="1"/>
    </xf>
    <xf numFmtId="164" fontId="8" fillId="0" borderId="1" xfId="1" applyNumberFormat="1" applyFont="1" applyFill="1" applyBorder="1" applyAlignment="1">
      <alignment vertical="center" wrapText="1"/>
    </xf>
    <xf numFmtId="173" fontId="8" fillId="0" borderId="1" xfId="1" applyNumberFormat="1" applyFont="1" applyFill="1" applyBorder="1" applyAlignment="1">
      <alignment vertical="center"/>
    </xf>
    <xf numFmtId="173" fontId="9" fillId="0" borderId="1" xfId="1" applyNumberFormat="1" applyFont="1" applyFill="1" applyBorder="1" applyAlignment="1">
      <alignment vertical="center"/>
    </xf>
    <xf numFmtId="173" fontId="1" fillId="0" borderId="1" xfId="1" applyNumberFormat="1" applyFont="1" applyFill="1" applyBorder="1" applyAlignment="1">
      <alignment vertical="center"/>
    </xf>
    <xf numFmtId="0" fontId="8"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6" fontId="20" fillId="0" borderId="1" xfId="1" applyNumberFormat="1" applyFont="1" applyFill="1" applyBorder="1" applyAlignment="1">
      <alignment horizontal="center" vertical="center" wrapText="1"/>
    </xf>
    <xf numFmtId="174" fontId="8" fillId="0" borderId="1" xfId="0" applyNumberFormat="1" applyFont="1" applyFill="1" applyBorder="1" applyAlignment="1">
      <alignment vertical="center"/>
    </xf>
    <xf numFmtId="3" fontId="7" fillId="0" borderId="1" xfId="0" applyNumberFormat="1" applyFont="1" applyFill="1" applyBorder="1" applyAlignment="1">
      <alignment horizontal="right" vertical="center" wrapText="1"/>
    </xf>
    <xf numFmtId="166" fontId="8" fillId="0" borderId="1" xfId="1" applyNumberFormat="1" applyFont="1" applyFill="1" applyBorder="1" applyAlignment="1">
      <alignment horizontal="right" vertical="center" wrapText="1"/>
    </xf>
    <xf numFmtId="0" fontId="8" fillId="0" borderId="1" xfId="0" quotePrefix="1" applyFont="1" applyFill="1" applyBorder="1" applyAlignment="1">
      <alignment horizontal="center" vertical="center" wrapText="1"/>
    </xf>
    <xf numFmtId="0" fontId="8" fillId="0" borderId="1" xfId="0" quotePrefix="1" applyFont="1" applyFill="1" applyBorder="1" applyAlignment="1">
      <alignment horizontal="center" vertical="center"/>
    </xf>
    <xf numFmtId="0" fontId="8" fillId="0" borderId="1" xfId="3" applyNumberFormat="1" applyFont="1" applyFill="1" applyBorder="1" applyAlignment="1">
      <alignment horizontal="left" vertical="center" wrapText="1"/>
    </xf>
    <xf numFmtId="0" fontId="8" fillId="3"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4" fontId="8" fillId="0" borderId="1"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174" fontId="8" fillId="0" borderId="3" xfId="0" applyNumberFormat="1" applyFont="1" applyFill="1" applyBorder="1" applyAlignment="1">
      <alignment vertical="center"/>
    </xf>
    <xf numFmtId="0" fontId="31" fillId="0" borderId="0" xfId="0" applyFont="1"/>
    <xf numFmtId="0" fontId="0" fillId="0" borderId="0" xfId="0" applyFill="1"/>
    <xf numFmtId="0" fontId="2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wrapText="1"/>
    </xf>
    <xf numFmtId="164" fontId="7" fillId="0" borderId="1" xfId="1" applyFont="1" applyFill="1" applyBorder="1" applyAlignment="1">
      <alignment horizontal="righ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0" xfId="0" applyFont="1" applyFill="1" applyAlignment="1">
      <alignment horizontal="center" vertical="center"/>
    </xf>
    <xf numFmtId="0" fontId="13"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right" vertical="center" wrapText="1"/>
    </xf>
    <xf numFmtId="164" fontId="9" fillId="0" borderId="1" xfId="1" applyFont="1" applyFill="1" applyBorder="1" applyAlignment="1">
      <alignment horizontal="center" vertical="center"/>
    </xf>
    <xf numFmtId="1" fontId="8" fillId="0" borderId="2" xfId="2" applyNumberFormat="1" applyFont="1" applyFill="1" applyBorder="1" applyAlignment="1">
      <alignment horizontal="center" vertical="center" wrapText="1"/>
    </xf>
    <xf numFmtId="1" fontId="8" fillId="0" borderId="6" xfId="2" applyNumberFormat="1" applyFont="1" applyFill="1" applyBorder="1" applyAlignment="1">
      <alignment horizontal="center" vertical="center" wrapText="1"/>
    </xf>
    <xf numFmtId="1" fontId="8" fillId="0" borderId="3" xfId="2" applyNumberFormat="1"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2" fillId="0" borderId="0" xfId="0" applyFont="1" applyFill="1" applyAlignment="1">
      <alignment horizontal="center" vertical="center" wrapText="1"/>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cellXfs>
  <cellStyles count="9">
    <cellStyle name="Comma" xfId="1" builtinId="3"/>
    <cellStyle name="Comma 3" xfId="6"/>
    <cellStyle name="Comma 8" xfId="5"/>
    <cellStyle name="Ledger 17 x 11 in 2" xfId="7"/>
    <cellStyle name="Normal" xfId="0" builtinId="0"/>
    <cellStyle name="Normal 3" xfId="8"/>
    <cellStyle name="Normal 7" xfId="4"/>
    <cellStyle name="Normal_Bieu mau (CV )" xfId="2"/>
    <cellStyle name="Normal_Sheet1" xfId="3"/>
  </cellStyles>
  <dxfs count="0"/>
  <tableStyles count="0" defaultTableStyle="TableStyleMedium9" defaultPivotStyle="PivotStyleLight16"/>
  <colors>
    <mruColors>
      <color rgb="FF0000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819150</xdr:colOff>
      <xdr:row>111</xdr:row>
      <xdr:rowOff>0</xdr:rowOff>
    </xdr:from>
    <xdr:ext cx="184731" cy="264560"/>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3" name="TextBox 1">
          <a:extLst>
            <a:ext uri="{FF2B5EF4-FFF2-40B4-BE49-F238E27FC236}">
              <a16:creationId xmlns:a16="http://schemas.microsoft.com/office/drawing/2014/main" xmlns="" id="{00000000-0008-0000-0100-000003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4" name="TextBox 1">
          <a:extLst>
            <a:ext uri="{FF2B5EF4-FFF2-40B4-BE49-F238E27FC236}">
              <a16:creationId xmlns:a16="http://schemas.microsoft.com/office/drawing/2014/main" xmlns="" id="{00000000-0008-0000-0100-000004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5" name="TextBox 1">
          <a:extLst>
            <a:ext uri="{FF2B5EF4-FFF2-40B4-BE49-F238E27FC236}">
              <a16:creationId xmlns:a16="http://schemas.microsoft.com/office/drawing/2014/main" xmlns="" id="{00000000-0008-0000-0100-000005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6" name="TextBox 1">
          <a:extLst>
            <a:ext uri="{FF2B5EF4-FFF2-40B4-BE49-F238E27FC236}">
              <a16:creationId xmlns:a16="http://schemas.microsoft.com/office/drawing/2014/main" xmlns="" id="{00000000-0008-0000-0100-000006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7" name="TextBox 1">
          <a:extLst>
            <a:ext uri="{FF2B5EF4-FFF2-40B4-BE49-F238E27FC236}">
              <a16:creationId xmlns:a16="http://schemas.microsoft.com/office/drawing/2014/main" xmlns="" id="{00000000-0008-0000-0100-000007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8" name="TextBox 1">
          <a:extLst>
            <a:ext uri="{FF2B5EF4-FFF2-40B4-BE49-F238E27FC236}">
              <a16:creationId xmlns:a16="http://schemas.microsoft.com/office/drawing/2014/main" xmlns="" id="{00000000-0008-0000-0100-000008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9" name="TextBox 1">
          <a:extLst>
            <a:ext uri="{FF2B5EF4-FFF2-40B4-BE49-F238E27FC236}">
              <a16:creationId xmlns:a16="http://schemas.microsoft.com/office/drawing/2014/main" xmlns="" id="{00000000-0008-0000-0100-000009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0" name="TextBox 1">
          <a:extLst>
            <a:ext uri="{FF2B5EF4-FFF2-40B4-BE49-F238E27FC236}">
              <a16:creationId xmlns:a16="http://schemas.microsoft.com/office/drawing/2014/main" xmlns="" id="{00000000-0008-0000-0100-00000A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1" name="TextBox 1">
          <a:extLst>
            <a:ext uri="{FF2B5EF4-FFF2-40B4-BE49-F238E27FC236}">
              <a16:creationId xmlns:a16="http://schemas.microsoft.com/office/drawing/2014/main" xmlns="" id="{00000000-0008-0000-0100-00000B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2" name="TextBox 1">
          <a:extLst>
            <a:ext uri="{FF2B5EF4-FFF2-40B4-BE49-F238E27FC236}">
              <a16:creationId xmlns:a16="http://schemas.microsoft.com/office/drawing/2014/main" xmlns="" id="{00000000-0008-0000-0100-00000C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3" name="TextBox 1">
          <a:extLst>
            <a:ext uri="{FF2B5EF4-FFF2-40B4-BE49-F238E27FC236}">
              <a16:creationId xmlns:a16="http://schemas.microsoft.com/office/drawing/2014/main" xmlns="" id="{00000000-0008-0000-0100-00000D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4" name="TextBox 1">
          <a:extLst>
            <a:ext uri="{FF2B5EF4-FFF2-40B4-BE49-F238E27FC236}">
              <a16:creationId xmlns:a16="http://schemas.microsoft.com/office/drawing/2014/main" xmlns="" id="{00000000-0008-0000-0100-00000E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5" name="TextBox 1">
          <a:extLst>
            <a:ext uri="{FF2B5EF4-FFF2-40B4-BE49-F238E27FC236}">
              <a16:creationId xmlns:a16="http://schemas.microsoft.com/office/drawing/2014/main" xmlns="" id="{00000000-0008-0000-0100-00000F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6" name="TextBox 1">
          <a:extLst>
            <a:ext uri="{FF2B5EF4-FFF2-40B4-BE49-F238E27FC236}">
              <a16:creationId xmlns:a16="http://schemas.microsoft.com/office/drawing/2014/main" xmlns="" id="{00000000-0008-0000-0100-000010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7" name="TextBox 16">
          <a:extLst>
            <a:ext uri="{FF2B5EF4-FFF2-40B4-BE49-F238E27FC236}">
              <a16:creationId xmlns:a16="http://schemas.microsoft.com/office/drawing/2014/main" xmlns="" id="{00000000-0008-0000-0100-000011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8" name="TextBox 1">
          <a:extLst>
            <a:ext uri="{FF2B5EF4-FFF2-40B4-BE49-F238E27FC236}">
              <a16:creationId xmlns:a16="http://schemas.microsoft.com/office/drawing/2014/main" xmlns="" id="{00000000-0008-0000-0100-000012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9" name="TextBox 1">
          <a:extLst>
            <a:ext uri="{FF2B5EF4-FFF2-40B4-BE49-F238E27FC236}">
              <a16:creationId xmlns:a16="http://schemas.microsoft.com/office/drawing/2014/main" xmlns="" id="{00000000-0008-0000-0100-000013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20" name="TextBox 1">
          <a:extLst>
            <a:ext uri="{FF2B5EF4-FFF2-40B4-BE49-F238E27FC236}">
              <a16:creationId xmlns:a16="http://schemas.microsoft.com/office/drawing/2014/main" xmlns="" id="{00000000-0008-0000-0100-000014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21" name="TextBox 1">
          <a:extLst>
            <a:ext uri="{FF2B5EF4-FFF2-40B4-BE49-F238E27FC236}">
              <a16:creationId xmlns:a16="http://schemas.microsoft.com/office/drawing/2014/main" xmlns="" id="{00000000-0008-0000-0100-000015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22" name="TextBox 1">
          <a:extLst>
            <a:ext uri="{FF2B5EF4-FFF2-40B4-BE49-F238E27FC236}">
              <a16:creationId xmlns:a16="http://schemas.microsoft.com/office/drawing/2014/main" xmlns="" id="{00000000-0008-0000-0100-000016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23" name="TextBox 1">
          <a:extLst>
            <a:ext uri="{FF2B5EF4-FFF2-40B4-BE49-F238E27FC236}">
              <a16:creationId xmlns:a16="http://schemas.microsoft.com/office/drawing/2014/main" xmlns="" id="{00000000-0008-0000-0100-000017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24" name="TextBox 1">
          <a:extLst>
            <a:ext uri="{FF2B5EF4-FFF2-40B4-BE49-F238E27FC236}">
              <a16:creationId xmlns:a16="http://schemas.microsoft.com/office/drawing/2014/main" xmlns="" id="{00000000-0008-0000-0100-000018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25" name="TextBox 1">
          <a:extLst>
            <a:ext uri="{FF2B5EF4-FFF2-40B4-BE49-F238E27FC236}">
              <a16:creationId xmlns:a16="http://schemas.microsoft.com/office/drawing/2014/main" xmlns="" id="{00000000-0008-0000-0100-000019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26" name="TextBox 1">
          <a:extLst>
            <a:ext uri="{FF2B5EF4-FFF2-40B4-BE49-F238E27FC236}">
              <a16:creationId xmlns:a16="http://schemas.microsoft.com/office/drawing/2014/main" xmlns="" id="{00000000-0008-0000-0100-00001A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27" name="TextBox 1">
          <a:extLst>
            <a:ext uri="{FF2B5EF4-FFF2-40B4-BE49-F238E27FC236}">
              <a16:creationId xmlns:a16="http://schemas.microsoft.com/office/drawing/2014/main" xmlns="" id="{00000000-0008-0000-0100-00001B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28" name="TextBox 1">
          <a:extLst>
            <a:ext uri="{FF2B5EF4-FFF2-40B4-BE49-F238E27FC236}">
              <a16:creationId xmlns:a16="http://schemas.microsoft.com/office/drawing/2014/main" xmlns="" id="{00000000-0008-0000-0100-00001C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29" name="TextBox 1">
          <a:extLst>
            <a:ext uri="{FF2B5EF4-FFF2-40B4-BE49-F238E27FC236}">
              <a16:creationId xmlns:a16="http://schemas.microsoft.com/office/drawing/2014/main" xmlns="" id="{00000000-0008-0000-0100-00001D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30" name="TextBox 1">
          <a:extLst>
            <a:ext uri="{FF2B5EF4-FFF2-40B4-BE49-F238E27FC236}">
              <a16:creationId xmlns:a16="http://schemas.microsoft.com/office/drawing/2014/main" xmlns="" id="{00000000-0008-0000-0100-00001E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31" name="TextBox 1">
          <a:extLst>
            <a:ext uri="{FF2B5EF4-FFF2-40B4-BE49-F238E27FC236}">
              <a16:creationId xmlns:a16="http://schemas.microsoft.com/office/drawing/2014/main" xmlns="" id="{00000000-0008-0000-0100-00001F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32" name="TextBox 31">
          <a:extLst>
            <a:ext uri="{FF2B5EF4-FFF2-40B4-BE49-F238E27FC236}">
              <a16:creationId xmlns:a16="http://schemas.microsoft.com/office/drawing/2014/main" xmlns="" id="{00000000-0008-0000-0100-000020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33" name="TextBox 1">
          <a:extLst>
            <a:ext uri="{FF2B5EF4-FFF2-40B4-BE49-F238E27FC236}">
              <a16:creationId xmlns:a16="http://schemas.microsoft.com/office/drawing/2014/main" xmlns="" id="{00000000-0008-0000-0100-000021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34" name="TextBox 1">
          <a:extLst>
            <a:ext uri="{FF2B5EF4-FFF2-40B4-BE49-F238E27FC236}">
              <a16:creationId xmlns:a16="http://schemas.microsoft.com/office/drawing/2014/main" xmlns="" id="{00000000-0008-0000-0100-000022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35" name="TextBox 1">
          <a:extLst>
            <a:ext uri="{FF2B5EF4-FFF2-40B4-BE49-F238E27FC236}">
              <a16:creationId xmlns:a16="http://schemas.microsoft.com/office/drawing/2014/main" xmlns="" id="{00000000-0008-0000-0100-000023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36" name="TextBox 1">
          <a:extLst>
            <a:ext uri="{FF2B5EF4-FFF2-40B4-BE49-F238E27FC236}">
              <a16:creationId xmlns:a16="http://schemas.microsoft.com/office/drawing/2014/main" xmlns="" id="{00000000-0008-0000-0100-000024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37" name="TextBox 1">
          <a:extLst>
            <a:ext uri="{FF2B5EF4-FFF2-40B4-BE49-F238E27FC236}">
              <a16:creationId xmlns:a16="http://schemas.microsoft.com/office/drawing/2014/main" xmlns="" id="{00000000-0008-0000-0100-000025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38" name="TextBox 1">
          <a:extLst>
            <a:ext uri="{FF2B5EF4-FFF2-40B4-BE49-F238E27FC236}">
              <a16:creationId xmlns:a16="http://schemas.microsoft.com/office/drawing/2014/main" xmlns="" id="{00000000-0008-0000-0100-000026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39" name="TextBox 1">
          <a:extLst>
            <a:ext uri="{FF2B5EF4-FFF2-40B4-BE49-F238E27FC236}">
              <a16:creationId xmlns:a16="http://schemas.microsoft.com/office/drawing/2014/main" xmlns="" id="{00000000-0008-0000-0100-000027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40" name="TextBox 1">
          <a:extLst>
            <a:ext uri="{FF2B5EF4-FFF2-40B4-BE49-F238E27FC236}">
              <a16:creationId xmlns:a16="http://schemas.microsoft.com/office/drawing/2014/main" xmlns="" id="{00000000-0008-0000-0100-000028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41" name="TextBox 1">
          <a:extLst>
            <a:ext uri="{FF2B5EF4-FFF2-40B4-BE49-F238E27FC236}">
              <a16:creationId xmlns:a16="http://schemas.microsoft.com/office/drawing/2014/main" xmlns="" id="{00000000-0008-0000-0100-000029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42" name="TextBox 1">
          <a:extLst>
            <a:ext uri="{FF2B5EF4-FFF2-40B4-BE49-F238E27FC236}">
              <a16:creationId xmlns:a16="http://schemas.microsoft.com/office/drawing/2014/main" xmlns="" id="{00000000-0008-0000-0100-00002A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43" name="TextBox 1">
          <a:extLst>
            <a:ext uri="{FF2B5EF4-FFF2-40B4-BE49-F238E27FC236}">
              <a16:creationId xmlns:a16="http://schemas.microsoft.com/office/drawing/2014/main" xmlns="" id="{00000000-0008-0000-0100-00002B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44" name="TextBox 1">
          <a:extLst>
            <a:ext uri="{FF2B5EF4-FFF2-40B4-BE49-F238E27FC236}">
              <a16:creationId xmlns:a16="http://schemas.microsoft.com/office/drawing/2014/main" xmlns="" id="{00000000-0008-0000-0100-00002C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45" name="TextBox 1">
          <a:extLst>
            <a:ext uri="{FF2B5EF4-FFF2-40B4-BE49-F238E27FC236}">
              <a16:creationId xmlns:a16="http://schemas.microsoft.com/office/drawing/2014/main" xmlns="" id="{00000000-0008-0000-0100-00002D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46" name="TextBox 1">
          <a:extLst>
            <a:ext uri="{FF2B5EF4-FFF2-40B4-BE49-F238E27FC236}">
              <a16:creationId xmlns:a16="http://schemas.microsoft.com/office/drawing/2014/main" xmlns="" id="{00000000-0008-0000-0100-00002E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47" name="TextBox 46">
          <a:extLst>
            <a:ext uri="{FF2B5EF4-FFF2-40B4-BE49-F238E27FC236}">
              <a16:creationId xmlns:a16="http://schemas.microsoft.com/office/drawing/2014/main" xmlns="" id="{00000000-0008-0000-0100-00002F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48" name="TextBox 1">
          <a:extLst>
            <a:ext uri="{FF2B5EF4-FFF2-40B4-BE49-F238E27FC236}">
              <a16:creationId xmlns:a16="http://schemas.microsoft.com/office/drawing/2014/main" xmlns="" id="{00000000-0008-0000-0100-000030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49" name="TextBox 1">
          <a:extLst>
            <a:ext uri="{FF2B5EF4-FFF2-40B4-BE49-F238E27FC236}">
              <a16:creationId xmlns:a16="http://schemas.microsoft.com/office/drawing/2014/main" xmlns="" id="{00000000-0008-0000-0100-000031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50" name="TextBox 1">
          <a:extLst>
            <a:ext uri="{FF2B5EF4-FFF2-40B4-BE49-F238E27FC236}">
              <a16:creationId xmlns:a16="http://schemas.microsoft.com/office/drawing/2014/main" xmlns="" id="{00000000-0008-0000-0100-000032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51" name="TextBox 1">
          <a:extLst>
            <a:ext uri="{FF2B5EF4-FFF2-40B4-BE49-F238E27FC236}">
              <a16:creationId xmlns:a16="http://schemas.microsoft.com/office/drawing/2014/main" xmlns="" id="{00000000-0008-0000-0100-000033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52" name="TextBox 1">
          <a:extLst>
            <a:ext uri="{FF2B5EF4-FFF2-40B4-BE49-F238E27FC236}">
              <a16:creationId xmlns:a16="http://schemas.microsoft.com/office/drawing/2014/main" xmlns="" id="{00000000-0008-0000-0100-000034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53" name="TextBox 1">
          <a:extLst>
            <a:ext uri="{FF2B5EF4-FFF2-40B4-BE49-F238E27FC236}">
              <a16:creationId xmlns:a16="http://schemas.microsoft.com/office/drawing/2014/main" xmlns="" id="{00000000-0008-0000-0100-000035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54" name="TextBox 1">
          <a:extLst>
            <a:ext uri="{FF2B5EF4-FFF2-40B4-BE49-F238E27FC236}">
              <a16:creationId xmlns:a16="http://schemas.microsoft.com/office/drawing/2014/main" xmlns="" id="{00000000-0008-0000-0100-000036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55" name="TextBox 1">
          <a:extLst>
            <a:ext uri="{FF2B5EF4-FFF2-40B4-BE49-F238E27FC236}">
              <a16:creationId xmlns:a16="http://schemas.microsoft.com/office/drawing/2014/main" xmlns="" id="{00000000-0008-0000-0100-000037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56" name="TextBox 1">
          <a:extLst>
            <a:ext uri="{FF2B5EF4-FFF2-40B4-BE49-F238E27FC236}">
              <a16:creationId xmlns:a16="http://schemas.microsoft.com/office/drawing/2014/main" xmlns="" id="{00000000-0008-0000-0100-000038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57" name="TextBox 1">
          <a:extLst>
            <a:ext uri="{FF2B5EF4-FFF2-40B4-BE49-F238E27FC236}">
              <a16:creationId xmlns:a16="http://schemas.microsoft.com/office/drawing/2014/main" xmlns="" id="{00000000-0008-0000-0100-000039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58" name="TextBox 1">
          <a:extLst>
            <a:ext uri="{FF2B5EF4-FFF2-40B4-BE49-F238E27FC236}">
              <a16:creationId xmlns:a16="http://schemas.microsoft.com/office/drawing/2014/main" xmlns="" id="{00000000-0008-0000-0100-00003A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59" name="TextBox 1">
          <a:extLst>
            <a:ext uri="{FF2B5EF4-FFF2-40B4-BE49-F238E27FC236}">
              <a16:creationId xmlns:a16="http://schemas.microsoft.com/office/drawing/2014/main" xmlns="" id="{00000000-0008-0000-0100-00003B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60" name="TextBox 1">
          <a:extLst>
            <a:ext uri="{FF2B5EF4-FFF2-40B4-BE49-F238E27FC236}">
              <a16:creationId xmlns:a16="http://schemas.microsoft.com/office/drawing/2014/main" xmlns="" id="{00000000-0008-0000-0100-00003C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61" name="TextBox 1">
          <a:extLst>
            <a:ext uri="{FF2B5EF4-FFF2-40B4-BE49-F238E27FC236}">
              <a16:creationId xmlns:a16="http://schemas.microsoft.com/office/drawing/2014/main" xmlns="" id="{00000000-0008-0000-0100-00003D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62" name="TextBox 61">
          <a:extLst>
            <a:ext uri="{FF2B5EF4-FFF2-40B4-BE49-F238E27FC236}">
              <a16:creationId xmlns:a16="http://schemas.microsoft.com/office/drawing/2014/main" xmlns="" id="{00000000-0008-0000-0100-00003E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63" name="TextBox 1">
          <a:extLst>
            <a:ext uri="{FF2B5EF4-FFF2-40B4-BE49-F238E27FC236}">
              <a16:creationId xmlns:a16="http://schemas.microsoft.com/office/drawing/2014/main" xmlns="" id="{00000000-0008-0000-0100-00003F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64" name="TextBox 1">
          <a:extLst>
            <a:ext uri="{FF2B5EF4-FFF2-40B4-BE49-F238E27FC236}">
              <a16:creationId xmlns:a16="http://schemas.microsoft.com/office/drawing/2014/main" xmlns="" id="{00000000-0008-0000-0100-000040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65" name="TextBox 1">
          <a:extLst>
            <a:ext uri="{FF2B5EF4-FFF2-40B4-BE49-F238E27FC236}">
              <a16:creationId xmlns:a16="http://schemas.microsoft.com/office/drawing/2014/main" xmlns="" id="{00000000-0008-0000-0100-000041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66" name="TextBox 1">
          <a:extLst>
            <a:ext uri="{FF2B5EF4-FFF2-40B4-BE49-F238E27FC236}">
              <a16:creationId xmlns:a16="http://schemas.microsoft.com/office/drawing/2014/main" xmlns="" id="{00000000-0008-0000-0100-000042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67" name="TextBox 1">
          <a:extLst>
            <a:ext uri="{FF2B5EF4-FFF2-40B4-BE49-F238E27FC236}">
              <a16:creationId xmlns:a16="http://schemas.microsoft.com/office/drawing/2014/main" xmlns="" id="{00000000-0008-0000-0100-000043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68" name="TextBox 1">
          <a:extLst>
            <a:ext uri="{FF2B5EF4-FFF2-40B4-BE49-F238E27FC236}">
              <a16:creationId xmlns:a16="http://schemas.microsoft.com/office/drawing/2014/main" xmlns="" id="{00000000-0008-0000-0100-000044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69" name="TextBox 1">
          <a:extLst>
            <a:ext uri="{FF2B5EF4-FFF2-40B4-BE49-F238E27FC236}">
              <a16:creationId xmlns:a16="http://schemas.microsoft.com/office/drawing/2014/main" xmlns="" id="{00000000-0008-0000-0100-000045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70" name="TextBox 1">
          <a:extLst>
            <a:ext uri="{FF2B5EF4-FFF2-40B4-BE49-F238E27FC236}">
              <a16:creationId xmlns:a16="http://schemas.microsoft.com/office/drawing/2014/main" xmlns="" id="{00000000-0008-0000-0100-000046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71" name="TextBox 1">
          <a:extLst>
            <a:ext uri="{FF2B5EF4-FFF2-40B4-BE49-F238E27FC236}">
              <a16:creationId xmlns:a16="http://schemas.microsoft.com/office/drawing/2014/main" xmlns="" id="{00000000-0008-0000-0100-000047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72" name="TextBox 1">
          <a:extLst>
            <a:ext uri="{FF2B5EF4-FFF2-40B4-BE49-F238E27FC236}">
              <a16:creationId xmlns:a16="http://schemas.microsoft.com/office/drawing/2014/main" xmlns="" id="{00000000-0008-0000-0100-000048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73" name="TextBox 1">
          <a:extLst>
            <a:ext uri="{FF2B5EF4-FFF2-40B4-BE49-F238E27FC236}">
              <a16:creationId xmlns:a16="http://schemas.microsoft.com/office/drawing/2014/main" xmlns="" id="{00000000-0008-0000-0100-000049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74" name="TextBox 1">
          <a:extLst>
            <a:ext uri="{FF2B5EF4-FFF2-40B4-BE49-F238E27FC236}">
              <a16:creationId xmlns:a16="http://schemas.microsoft.com/office/drawing/2014/main" xmlns="" id="{00000000-0008-0000-0100-00004A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75" name="TextBox 1">
          <a:extLst>
            <a:ext uri="{FF2B5EF4-FFF2-40B4-BE49-F238E27FC236}">
              <a16:creationId xmlns:a16="http://schemas.microsoft.com/office/drawing/2014/main" xmlns="" id="{00000000-0008-0000-0100-00004B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76" name="TextBox 1">
          <a:extLst>
            <a:ext uri="{FF2B5EF4-FFF2-40B4-BE49-F238E27FC236}">
              <a16:creationId xmlns:a16="http://schemas.microsoft.com/office/drawing/2014/main" xmlns="" id="{00000000-0008-0000-0100-00004C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77" name="TextBox 76">
          <a:extLst>
            <a:ext uri="{FF2B5EF4-FFF2-40B4-BE49-F238E27FC236}">
              <a16:creationId xmlns:a16="http://schemas.microsoft.com/office/drawing/2014/main" xmlns="" id="{00000000-0008-0000-0100-00004D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78" name="TextBox 1">
          <a:extLst>
            <a:ext uri="{FF2B5EF4-FFF2-40B4-BE49-F238E27FC236}">
              <a16:creationId xmlns:a16="http://schemas.microsoft.com/office/drawing/2014/main" xmlns="" id="{00000000-0008-0000-0100-00004E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79" name="TextBox 1">
          <a:extLst>
            <a:ext uri="{FF2B5EF4-FFF2-40B4-BE49-F238E27FC236}">
              <a16:creationId xmlns:a16="http://schemas.microsoft.com/office/drawing/2014/main" xmlns="" id="{00000000-0008-0000-0100-00004F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80" name="TextBox 1">
          <a:extLst>
            <a:ext uri="{FF2B5EF4-FFF2-40B4-BE49-F238E27FC236}">
              <a16:creationId xmlns:a16="http://schemas.microsoft.com/office/drawing/2014/main" xmlns="" id="{00000000-0008-0000-0100-000050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81" name="TextBox 1">
          <a:extLst>
            <a:ext uri="{FF2B5EF4-FFF2-40B4-BE49-F238E27FC236}">
              <a16:creationId xmlns:a16="http://schemas.microsoft.com/office/drawing/2014/main" xmlns="" id="{00000000-0008-0000-0100-000051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82" name="TextBox 1">
          <a:extLst>
            <a:ext uri="{FF2B5EF4-FFF2-40B4-BE49-F238E27FC236}">
              <a16:creationId xmlns:a16="http://schemas.microsoft.com/office/drawing/2014/main" xmlns="" id="{00000000-0008-0000-0100-000052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83" name="TextBox 1">
          <a:extLst>
            <a:ext uri="{FF2B5EF4-FFF2-40B4-BE49-F238E27FC236}">
              <a16:creationId xmlns:a16="http://schemas.microsoft.com/office/drawing/2014/main" xmlns="" id="{00000000-0008-0000-0100-000053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84" name="TextBox 1">
          <a:extLst>
            <a:ext uri="{FF2B5EF4-FFF2-40B4-BE49-F238E27FC236}">
              <a16:creationId xmlns:a16="http://schemas.microsoft.com/office/drawing/2014/main" xmlns="" id="{00000000-0008-0000-0100-000054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85" name="TextBox 1">
          <a:extLst>
            <a:ext uri="{FF2B5EF4-FFF2-40B4-BE49-F238E27FC236}">
              <a16:creationId xmlns:a16="http://schemas.microsoft.com/office/drawing/2014/main" xmlns="" id="{00000000-0008-0000-0100-000055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86" name="TextBox 1">
          <a:extLst>
            <a:ext uri="{FF2B5EF4-FFF2-40B4-BE49-F238E27FC236}">
              <a16:creationId xmlns:a16="http://schemas.microsoft.com/office/drawing/2014/main" xmlns="" id="{00000000-0008-0000-0100-000056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87" name="TextBox 1">
          <a:extLst>
            <a:ext uri="{FF2B5EF4-FFF2-40B4-BE49-F238E27FC236}">
              <a16:creationId xmlns:a16="http://schemas.microsoft.com/office/drawing/2014/main" xmlns="" id="{00000000-0008-0000-0100-000057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88" name="TextBox 1">
          <a:extLst>
            <a:ext uri="{FF2B5EF4-FFF2-40B4-BE49-F238E27FC236}">
              <a16:creationId xmlns:a16="http://schemas.microsoft.com/office/drawing/2014/main" xmlns="" id="{00000000-0008-0000-0100-000058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89" name="TextBox 1">
          <a:extLst>
            <a:ext uri="{FF2B5EF4-FFF2-40B4-BE49-F238E27FC236}">
              <a16:creationId xmlns:a16="http://schemas.microsoft.com/office/drawing/2014/main" xmlns="" id="{00000000-0008-0000-0100-000059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90" name="TextBox 1">
          <a:extLst>
            <a:ext uri="{FF2B5EF4-FFF2-40B4-BE49-F238E27FC236}">
              <a16:creationId xmlns:a16="http://schemas.microsoft.com/office/drawing/2014/main" xmlns="" id="{00000000-0008-0000-0100-00005A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91" name="TextBox 1">
          <a:extLst>
            <a:ext uri="{FF2B5EF4-FFF2-40B4-BE49-F238E27FC236}">
              <a16:creationId xmlns:a16="http://schemas.microsoft.com/office/drawing/2014/main" xmlns="" id="{00000000-0008-0000-0100-00005B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92" name="TextBox 91">
          <a:extLst>
            <a:ext uri="{FF2B5EF4-FFF2-40B4-BE49-F238E27FC236}">
              <a16:creationId xmlns:a16="http://schemas.microsoft.com/office/drawing/2014/main" xmlns="" id="{00000000-0008-0000-0100-00005C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93" name="TextBox 1">
          <a:extLst>
            <a:ext uri="{FF2B5EF4-FFF2-40B4-BE49-F238E27FC236}">
              <a16:creationId xmlns:a16="http://schemas.microsoft.com/office/drawing/2014/main" xmlns="" id="{00000000-0008-0000-0100-00005D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94" name="TextBox 1">
          <a:extLst>
            <a:ext uri="{FF2B5EF4-FFF2-40B4-BE49-F238E27FC236}">
              <a16:creationId xmlns:a16="http://schemas.microsoft.com/office/drawing/2014/main" xmlns="" id="{00000000-0008-0000-0100-00005E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95" name="TextBox 1">
          <a:extLst>
            <a:ext uri="{FF2B5EF4-FFF2-40B4-BE49-F238E27FC236}">
              <a16:creationId xmlns:a16="http://schemas.microsoft.com/office/drawing/2014/main" xmlns="" id="{00000000-0008-0000-0100-00005F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96" name="TextBox 1">
          <a:extLst>
            <a:ext uri="{FF2B5EF4-FFF2-40B4-BE49-F238E27FC236}">
              <a16:creationId xmlns:a16="http://schemas.microsoft.com/office/drawing/2014/main" xmlns="" id="{00000000-0008-0000-0100-000060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97" name="TextBox 1">
          <a:extLst>
            <a:ext uri="{FF2B5EF4-FFF2-40B4-BE49-F238E27FC236}">
              <a16:creationId xmlns:a16="http://schemas.microsoft.com/office/drawing/2014/main" xmlns="" id="{00000000-0008-0000-0100-000061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98" name="TextBox 1">
          <a:extLst>
            <a:ext uri="{FF2B5EF4-FFF2-40B4-BE49-F238E27FC236}">
              <a16:creationId xmlns:a16="http://schemas.microsoft.com/office/drawing/2014/main" xmlns="" id="{00000000-0008-0000-0100-000062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99" name="TextBox 1">
          <a:extLst>
            <a:ext uri="{FF2B5EF4-FFF2-40B4-BE49-F238E27FC236}">
              <a16:creationId xmlns:a16="http://schemas.microsoft.com/office/drawing/2014/main" xmlns="" id="{00000000-0008-0000-0100-000063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100" name="TextBox 1">
          <a:extLst>
            <a:ext uri="{FF2B5EF4-FFF2-40B4-BE49-F238E27FC236}">
              <a16:creationId xmlns:a16="http://schemas.microsoft.com/office/drawing/2014/main" xmlns="" id="{00000000-0008-0000-0100-000064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101" name="TextBox 1">
          <a:extLst>
            <a:ext uri="{FF2B5EF4-FFF2-40B4-BE49-F238E27FC236}">
              <a16:creationId xmlns:a16="http://schemas.microsoft.com/office/drawing/2014/main" xmlns="" id="{00000000-0008-0000-0100-000065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102" name="TextBox 1">
          <a:extLst>
            <a:ext uri="{FF2B5EF4-FFF2-40B4-BE49-F238E27FC236}">
              <a16:creationId xmlns:a16="http://schemas.microsoft.com/office/drawing/2014/main" xmlns="" id="{00000000-0008-0000-0100-000066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103" name="TextBox 1">
          <a:extLst>
            <a:ext uri="{FF2B5EF4-FFF2-40B4-BE49-F238E27FC236}">
              <a16:creationId xmlns:a16="http://schemas.microsoft.com/office/drawing/2014/main" xmlns="" id="{00000000-0008-0000-0100-000067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104" name="TextBox 1">
          <a:extLst>
            <a:ext uri="{FF2B5EF4-FFF2-40B4-BE49-F238E27FC236}">
              <a16:creationId xmlns:a16="http://schemas.microsoft.com/office/drawing/2014/main" xmlns="" id="{00000000-0008-0000-0100-000068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105" name="TextBox 1">
          <a:extLst>
            <a:ext uri="{FF2B5EF4-FFF2-40B4-BE49-F238E27FC236}">
              <a16:creationId xmlns:a16="http://schemas.microsoft.com/office/drawing/2014/main" xmlns="" id="{00000000-0008-0000-0100-000069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106" name="TextBox 1">
          <a:extLst>
            <a:ext uri="{FF2B5EF4-FFF2-40B4-BE49-F238E27FC236}">
              <a16:creationId xmlns:a16="http://schemas.microsoft.com/office/drawing/2014/main" xmlns="" id="{00000000-0008-0000-0100-00006A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107" name="TextBox 106">
          <a:extLst>
            <a:ext uri="{FF2B5EF4-FFF2-40B4-BE49-F238E27FC236}">
              <a16:creationId xmlns:a16="http://schemas.microsoft.com/office/drawing/2014/main" xmlns="" id="{00000000-0008-0000-0100-00006B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108" name="TextBox 1">
          <a:extLst>
            <a:ext uri="{FF2B5EF4-FFF2-40B4-BE49-F238E27FC236}">
              <a16:creationId xmlns:a16="http://schemas.microsoft.com/office/drawing/2014/main" xmlns="" id="{00000000-0008-0000-0100-00006C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109" name="TextBox 1">
          <a:extLst>
            <a:ext uri="{FF2B5EF4-FFF2-40B4-BE49-F238E27FC236}">
              <a16:creationId xmlns:a16="http://schemas.microsoft.com/office/drawing/2014/main" xmlns="" id="{00000000-0008-0000-0100-00006D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110" name="TextBox 1">
          <a:extLst>
            <a:ext uri="{FF2B5EF4-FFF2-40B4-BE49-F238E27FC236}">
              <a16:creationId xmlns:a16="http://schemas.microsoft.com/office/drawing/2014/main" xmlns="" id="{00000000-0008-0000-0100-00006E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111" name="TextBox 1">
          <a:extLst>
            <a:ext uri="{FF2B5EF4-FFF2-40B4-BE49-F238E27FC236}">
              <a16:creationId xmlns:a16="http://schemas.microsoft.com/office/drawing/2014/main" xmlns="" id="{00000000-0008-0000-0100-00006F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112" name="TextBox 1">
          <a:extLst>
            <a:ext uri="{FF2B5EF4-FFF2-40B4-BE49-F238E27FC236}">
              <a16:creationId xmlns:a16="http://schemas.microsoft.com/office/drawing/2014/main" xmlns="" id="{00000000-0008-0000-0100-000070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113" name="TextBox 1">
          <a:extLst>
            <a:ext uri="{FF2B5EF4-FFF2-40B4-BE49-F238E27FC236}">
              <a16:creationId xmlns:a16="http://schemas.microsoft.com/office/drawing/2014/main" xmlns="" id="{00000000-0008-0000-0100-000071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114" name="TextBox 1">
          <a:extLst>
            <a:ext uri="{FF2B5EF4-FFF2-40B4-BE49-F238E27FC236}">
              <a16:creationId xmlns:a16="http://schemas.microsoft.com/office/drawing/2014/main" xmlns="" id="{00000000-0008-0000-0100-000072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115" name="TextBox 1">
          <a:extLst>
            <a:ext uri="{FF2B5EF4-FFF2-40B4-BE49-F238E27FC236}">
              <a16:creationId xmlns:a16="http://schemas.microsoft.com/office/drawing/2014/main" xmlns="" id="{00000000-0008-0000-0100-000073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116" name="TextBox 1">
          <a:extLst>
            <a:ext uri="{FF2B5EF4-FFF2-40B4-BE49-F238E27FC236}">
              <a16:creationId xmlns:a16="http://schemas.microsoft.com/office/drawing/2014/main" xmlns="" id="{00000000-0008-0000-0100-000074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117" name="TextBox 1">
          <a:extLst>
            <a:ext uri="{FF2B5EF4-FFF2-40B4-BE49-F238E27FC236}">
              <a16:creationId xmlns:a16="http://schemas.microsoft.com/office/drawing/2014/main" xmlns="" id="{00000000-0008-0000-0100-000075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118" name="TextBox 1">
          <a:extLst>
            <a:ext uri="{FF2B5EF4-FFF2-40B4-BE49-F238E27FC236}">
              <a16:creationId xmlns:a16="http://schemas.microsoft.com/office/drawing/2014/main" xmlns="" id="{00000000-0008-0000-0100-000076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119" name="TextBox 1">
          <a:extLst>
            <a:ext uri="{FF2B5EF4-FFF2-40B4-BE49-F238E27FC236}">
              <a16:creationId xmlns:a16="http://schemas.microsoft.com/office/drawing/2014/main" xmlns="" id="{00000000-0008-0000-0100-000077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120" name="TextBox 1">
          <a:extLst>
            <a:ext uri="{FF2B5EF4-FFF2-40B4-BE49-F238E27FC236}">
              <a16:creationId xmlns:a16="http://schemas.microsoft.com/office/drawing/2014/main" xmlns="" id="{00000000-0008-0000-0100-000078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121" name="TextBox 1">
          <a:extLst>
            <a:ext uri="{FF2B5EF4-FFF2-40B4-BE49-F238E27FC236}">
              <a16:creationId xmlns:a16="http://schemas.microsoft.com/office/drawing/2014/main" xmlns="" id="{00000000-0008-0000-0100-000079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22" name="TextBox 121">
          <a:extLst>
            <a:ext uri="{FF2B5EF4-FFF2-40B4-BE49-F238E27FC236}">
              <a16:creationId xmlns:a16="http://schemas.microsoft.com/office/drawing/2014/main" xmlns="" id="{00000000-0008-0000-0100-00007A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23" name="TextBox 1">
          <a:extLst>
            <a:ext uri="{FF2B5EF4-FFF2-40B4-BE49-F238E27FC236}">
              <a16:creationId xmlns:a16="http://schemas.microsoft.com/office/drawing/2014/main" xmlns="" id="{00000000-0008-0000-0100-00007B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24" name="TextBox 1">
          <a:extLst>
            <a:ext uri="{FF2B5EF4-FFF2-40B4-BE49-F238E27FC236}">
              <a16:creationId xmlns:a16="http://schemas.microsoft.com/office/drawing/2014/main" xmlns="" id="{00000000-0008-0000-0100-00007C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25" name="TextBox 1">
          <a:extLst>
            <a:ext uri="{FF2B5EF4-FFF2-40B4-BE49-F238E27FC236}">
              <a16:creationId xmlns:a16="http://schemas.microsoft.com/office/drawing/2014/main" xmlns="" id="{00000000-0008-0000-0100-00007D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26" name="TextBox 1">
          <a:extLst>
            <a:ext uri="{FF2B5EF4-FFF2-40B4-BE49-F238E27FC236}">
              <a16:creationId xmlns:a16="http://schemas.microsoft.com/office/drawing/2014/main" xmlns="" id="{00000000-0008-0000-0100-00007E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27" name="TextBox 1">
          <a:extLst>
            <a:ext uri="{FF2B5EF4-FFF2-40B4-BE49-F238E27FC236}">
              <a16:creationId xmlns:a16="http://schemas.microsoft.com/office/drawing/2014/main" xmlns="" id="{00000000-0008-0000-0100-00007F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28" name="TextBox 1">
          <a:extLst>
            <a:ext uri="{FF2B5EF4-FFF2-40B4-BE49-F238E27FC236}">
              <a16:creationId xmlns:a16="http://schemas.microsoft.com/office/drawing/2014/main" xmlns="" id="{00000000-0008-0000-0100-000080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29" name="TextBox 1">
          <a:extLst>
            <a:ext uri="{FF2B5EF4-FFF2-40B4-BE49-F238E27FC236}">
              <a16:creationId xmlns:a16="http://schemas.microsoft.com/office/drawing/2014/main" xmlns="" id="{00000000-0008-0000-0100-000081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30" name="TextBox 1">
          <a:extLst>
            <a:ext uri="{FF2B5EF4-FFF2-40B4-BE49-F238E27FC236}">
              <a16:creationId xmlns:a16="http://schemas.microsoft.com/office/drawing/2014/main" xmlns="" id="{00000000-0008-0000-0100-000082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31" name="TextBox 1">
          <a:extLst>
            <a:ext uri="{FF2B5EF4-FFF2-40B4-BE49-F238E27FC236}">
              <a16:creationId xmlns:a16="http://schemas.microsoft.com/office/drawing/2014/main" xmlns="" id="{00000000-0008-0000-0100-000083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32" name="TextBox 1">
          <a:extLst>
            <a:ext uri="{FF2B5EF4-FFF2-40B4-BE49-F238E27FC236}">
              <a16:creationId xmlns:a16="http://schemas.microsoft.com/office/drawing/2014/main" xmlns="" id="{00000000-0008-0000-0100-000084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33" name="TextBox 1">
          <a:extLst>
            <a:ext uri="{FF2B5EF4-FFF2-40B4-BE49-F238E27FC236}">
              <a16:creationId xmlns:a16="http://schemas.microsoft.com/office/drawing/2014/main" xmlns="" id="{00000000-0008-0000-0100-000085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34" name="TextBox 1">
          <a:extLst>
            <a:ext uri="{FF2B5EF4-FFF2-40B4-BE49-F238E27FC236}">
              <a16:creationId xmlns:a16="http://schemas.microsoft.com/office/drawing/2014/main" xmlns="" id="{00000000-0008-0000-0100-000086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35" name="TextBox 1">
          <a:extLst>
            <a:ext uri="{FF2B5EF4-FFF2-40B4-BE49-F238E27FC236}">
              <a16:creationId xmlns:a16="http://schemas.microsoft.com/office/drawing/2014/main" xmlns="" id="{00000000-0008-0000-0100-000087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36" name="TextBox 1">
          <a:extLst>
            <a:ext uri="{FF2B5EF4-FFF2-40B4-BE49-F238E27FC236}">
              <a16:creationId xmlns:a16="http://schemas.microsoft.com/office/drawing/2014/main" xmlns="" id="{00000000-0008-0000-0100-000088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37" name="TextBox 136">
          <a:extLst>
            <a:ext uri="{FF2B5EF4-FFF2-40B4-BE49-F238E27FC236}">
              <a16:creationId xmlns:a16="http://schemas.microsoft.com/office/drawing/2014/main" xmlns="" id="{00000000-0008-0000-0100-000089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38" name="TextBox 1">
          <a:extLst>
            <a:ext uri="{FF2B5EF4-FFF2-40B4-BE49-F238E27FC236}">
              <a16:creationId xmlns:a16="http://schemas.microsoft.com/office/drawing/2014/main" xmlns="" id="{00000000-0008-0000-0100-00008A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39" name="TextBox 1">
          <a:extLst>
            <a:ext uri="{FF2B5EF4-FFF2-40B4-BE49-F238E27FC236}">
              <a16:creationId xmlns:a16="http://schemas.microsoft.com/office/drawing/2014/main" xmlns="" id="{00000000-0008-0000-0100-00008B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40" name="TextBox 1">
          <a:extLst>
            <a:ext uri="{FF2B5EF4-FFF2-40B4-BE49-F238E27FC236}">
              <a16:creationId xmlns:a16="http://schemas.microsoft.com/office/drawing/2014/main" xmlns="" id="{00000000-0008-0000-0100-00008C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41" name="TextBox 1">
          <a:extLst>
            <a:ext uri="{FF2B5EF4-FFF2-40B4-BE49-F238E27FC236}">
              <a16:creationId xmlns:a16="http://schemas.microsoft.com/office/drawing/2014/main" xmlns="" id="{00000000-0008-0000-0100-00008D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42" name="TextBox 1">
          <a:extLst>
            <a:ext uri="{FF2B5EF4-FFF2-40B4-BE49-F238E27FC236}">
              <a16:creationId xmlns:a16="http://schemas.microsoft.com/office/drawing/2014/main" xmlns="" id="{00000000-0008-0000-0100-00008E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43" name="TextBox 1">
          <a:extLst>
            <a:ext uri="{FF2B5EF4-FFF2-40B4-BE49-F238E27FC236}">
              <a16:creationId xmlns:a16="http://schemas.microsoft.com/office/drawing/2014/main" xmlns="" id="{00000000-0008-0000-0100-00008F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44" name="TextBox 1">
          <a:extLst>
            <a:ext uri="{FF2B5EF4-FFF2-40B4-BE49-F238E27FC236}">
              <a16:creationId xmlns:a16="http://schemas.microsoft.com/office/drawing/2014/main" xmlns="" id="{00000000-0008-0000-0100-000090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45" name="TextBox 1">
          <a:extLst>
            <a:ext uri="{FF2B5EF4-FFF2-40B4-BE49-F238E27FC236}">
              <a16:creationId xmlns:a16="http://schemas.microsoft.com/office/drawing/2014/main" xmlns="" id="{00000000-0008-0000-0100-000091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46" name="TextBox 1">
          <a:extLst>
            <a:ext uri="{FF2B5EF4-FFF2-40B4-BE49-F238E27FC236}">
              <a16:creationId xmlns:a16="http://schemas.microsoft.com/office/drawing/2014/main" xmlns="" id="{00000000-0008-0000-0100-000092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47" name="TextBox 1">
          <a:extLst>
            <a:ext uri="{FF2B5EF4-FFF2-40B4-BE49-F238E27FC236}">
              <a16:creationId xmlns:a16="http://schemas.microsoft.com/office/drawing/2014/main" xmlns="" id="{00000000-0008-0000-0100-000093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48" name="TextBox 1">
          <a:extLst>
            <a:ext uri="{FF2B5EF4-FFF2-40B4-BE49-F238E27FC236}">
              <a16:creationId xmlns:a16="http://schemas.microsoft.com/office/drawing/2014/main" xmlns="" id="{00000000-0008-0000-0100-000094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49" name="TextBox 1">
          <a:extLst>
            <a:ext uri="{FF2B5EF4-FFF2-40B4-BE49-F238E27FC236}">
              <a16:creationId xmlns:a16="http://schemas.microsoft.com/office/drawing/2014/main" xmlns="" id="{00000000-0008-0000-0100-000095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50" name="TextBox 1">
          <a:extLst>
            <a:ext uri="{FF2B5EF4-FFF2-40B4-BE49-F238E27FC236}">
              <a16:creationId xmlns:a16="http://schemas.microsoft.com/office/drawing/2014/main" xmlns="" id="{00000000-0008-0000-0100-000096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51" name="TextBox 1">
          <a:extLst>
            <a:ext uri="{FF2B5EF4-FFF2-40B4-BE49-F238E27FC236}">
              <a16:creationId xmlns:a16="http://schemas.microsoft.com/office/drawing/2014/main" xmlns="" id="{00000000-0008-0000-0100-000097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52" name="TextBox 151">
          <a:extLst>
            <a:ext uri="{FF2B5EF4-FFF2-40B4-BE49-F238E27FC236}">
              <a16:creationId xmlns:a16="http://schemas.microsoft.com/office/drawing/2014/main" xmlns="" id="{00000000-0008-0000-0100-000098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53" name="TextBox 1">
          <a:extLst>
            <a:ext uri="{FF2B5EF4-FFF2-40B4-BE49-F238E27FC236}">
              <a16:creationId xmlns:a16="http://schemas.microsoft.com/office/drawing/2014/main" xmlns="" id="{00000000-0008-0000-0100-000099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54" name="TextBox 1">
          <a:extLst>
            <a:ext uri="{FF2B5EF4-FFF2-40B4-BE49-F238E27FC236}">
              <a16:creationId xmlns:a16="http://schemas.microsoft.com/office/drawing/2014/main" xmlns="" id="{00000000-0008-0000-0100-00009A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55" name="TextBox 1">
          <a:extLst>
            <a:ext uri="{FF2B5EF4-FFF2-40B4-BE49-F238E27FC236}">
              <a16:creationId xmlns:a16="http://schemas.microsoft.com/office/drawing/2014/main" xmlns="" id="{00000000-0008-0000-0100-00009B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56" name="TextBox 1">
          <a:extLst>
            <a:ext uri="{FF2B5EF4-FFF2-40B4-BE49-F238E27FC236}">
              <a16:creationId xmlns:a16="http://schemas.microsoft.com/office/drawing/2014/main" xmlns="" id="{00000000-0008-0000-0100-00009C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57" name="TextBox 1">
          <a:extLst>
            <a:ext uri="{FF2B5EF4-FFF2-40B4-BE49-F238E27FC236}">
              <a16:creationId xmlns:a16="http://schemas.microsoft.com/office/drawing/2014/main" xmlns="" id="{00000000-0008-0000-0100-00009D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58" name="TextBox 1">
          <a:extLst>
            <a:ext uri="{FF2B5EF4-FFF2-40B4-BE49-F238E27FC236}">
              <a16:creationId xmlns:a16="http://schemas.microsoft.com/office/drawing/2014/main" xmlns="" id="{00000000-0008-0000-0100-00009E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59" name="TextBox 1">
          <a:extLst>
            <a:ext uri="{FF2B5EF4-FFF2-40B4-BE49-F238E27FC236}">
              <a16:creationId xmlns:a16="http://schemas.microsoft.com/office/drawing/2014/main" xmlns="" id="{00000000-0008-0000-0100-00009F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60" name="TextBox 1">
          <a:extLst>
            <a:ext uri="{FF2B5EF4-FFF2-40B4-BE49-F238E27FC236}">
              <a16:creationId xmlns:a16="http://schemas.microsoft.com/office/drawing/2014/main" xmlns="" id="{00000000-0008-0000-0100-0000A0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61" name="TextBox 1">
          <a:extLst>
            <a:ext uri="{FF2B5EF4-FFF2-40B4-BE49-F238E27FC236}">
              <a16:creationId xmlns:a16="http://schemas.microsoft.com/office/drawing/2014/main" xmlns="" id="{00000000-0008-0000-0100-0000A1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62" name="TextBox 1">
          <a:extLst>
            <a:ext uri="{FF2B5EF4-FFF2-40B4-BE49-F238E27FC236}">
              <a16:creationId xmlns:a16="http://schemas.microsoft.com/office/drawing/2014/main" xmlns="" id="{00000000-0008-0000-0100-0000A2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63" name="TextBox 1">
          <a:extLst>
            <a:ext uri="{FF2B5EF4-FFF2-40B4-BE49-F238E27FC236}">
              <a16:creationId xmlns:a16="http://schemas.microsoft.com/office/drawing/2014/main" xmlns="" id="{00000000-0008-0000-0100-0000A3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64" name="TextBox 1">
          <a:extLst>
            <a:ext uri="{FF2B5EF4-FFF2-40B4-BE49-F238E27FC236}">
              <a16:creationId xmlns:a16="http://schemas.microsoft.com/office/drawing/2014/main" xmlns="" id="{00000000-0008-0000-0100-0000A4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65" name="TextBox 1">
          <a:extLst>
            <a:ext uri="{FF2B5EF4-FFF2-40B4-BE49-F238E27FC236}">
              <a16:creationId xmlns:a16="http://schemas.microsoft.com/office/drawing/2014/main" xmlns="" id="{00000000-0008-0000-0100-0000A5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66" name="TextBox 1">
          <a:extLst>
            <a:ext uri="{FF2B5EF4-FFF2-40B4-BE49-F238E27FC236}">
              <a16:creationId xmlns:a16="http://schemas.microsoft.com/office/drawing/2014/main" xmlns="" id="{00000000-0008-0000-0100-0000A6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67" name="TextBox 166">
          <a:extLst>
            <a:ext uri="{FF2B5EF4-FFF2-40B4-BE49-F238E27FC236}">
              <a16:creationId xmlns:a16="http://schemas.microsoft.com/office/drawing/2014/main" xmlns="" id="{00000000-0008-0000-0100-0000A7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68" name="TextBox 1">
          <a:extLst>
            <a:ext uri="{FF2B5EF4-FFF2-40B4-BE49-F238E27FC236}">
              <a16:creationId xmlns:a16="http://schemas.microsoft.com/office/drawing/2014/main" xmlns="" id="{00000000-0008-0000-0100-0000A8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69" name="TextBox 1">
          <a:extLst>
            <a:ext uri="{FF2B5EF4-FFF2-40B4-BE49-F238E27FC236}">
              <a16:creationId xmlns:a16="http://schemas.microsoft.com/office/drawing/2014/main" xmlns="" id="{00000000-0008-0000-0100-0000A9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70" name="TextBox 1">
          <a:extLst>
            <a:ext uri="{FF2B5EF4-FFF2-40B4-BE49-F238E27FC236}">
              <a16:creationId xmlns:a16="http://schemas.microsoft.com/office/drawing/2014/main" xmlns="" id="{00000000-0008-0000-0100-0000AA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71" name="TextBox 1">
          <a:extLst>
            <a:ext uri="{FF2B5EF4-FFF2-40B4-BE49-F238E27FC236}">
              <a16:creationId xmlns:a16="http://schemas.microsoft.com/office/drawing/2014/main" xmlns="" id="{00000000-0008-0000-0100-0000AB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72" name="TextBox 1">
          <a:extLst>
            <a:ext uri="{FF2B5EF4-FFF2-40B4-BE49-F238E27FC236}">
              <a16:creationId xmlns:a16="http://schemas.microsoft.com/office/drawing/2014/main" xmlns="" id="{00000000-0008-0000-0100-0000AC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73" name="TextBox 1">
          <a:extLst>
            <a:ext uri="{FF2B5EF4-FFF2-40B4-BE49-F238E27FC236}">
              <a16:creationId xmlns:a16="http://schemas.microsoft.com/office/drawing/2014/main" xmlns="" id="{00000000-0008-0000-0100-0000AD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74" name="TextBox 1">
          <a:extLst>
            <a:ext uri="{FF2B5EF4-FFF2-40B4-BE49-F238E27FC236}">
              <a16:creationId xmlns:a16="http://schemas.microsoft.com/office/drawing/2014/main" xmlns="" id="{00000000-0008-0000-0100-0000AE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75" name="TextBox 1">
          <a:extLst>
            <a:ext uri="{FF2B5EF4-FFF2-40B4-BE49-F238E27FC236}">
              <a16:creationId xmlns:a16="http://schemas.microsoft.com/office/drawing/2014/main" xmlns="" id="{00000000-0008-0000-0100-0000AF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76" name="TextBox 1">
          <a:extLst>
            <a:ext uri="{FF2B5EF4-FFF2-40B4-BE49-F238E27FC236}">
              <a16:creationId xmlns:a16="http://schemas.microsoft.com/office/drawing/2014/main" xmlns="" id="{00000000-0008-0000-0100-0000B0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77" name="TextBox 1">
          <a:extLst>
            <a:ext uri="{FF2B5EF4-FFF2-40B4-BE49-F238E27FC236}">
              <a16:creationId xmlns:a16="http://schemas.microsoft.com/office/drawing/2014/main" xmlns="" id="{00000000-0008-0000-0100-0000B1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78" name="TextBox 1">
          <a:extLst>
            <a:ext uri="{FF2B5EF4-FFF2-40B4-BE49-F238E27FC236}">
              <a16:creationId xmlns:a16="http://schemas.microsoft.com/office/drawing/2014/main" xmlns="" id="{00000000-0008-0000-0100-0000B2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79" name="TextBox 1">
          <a:extLst>
            <a:ext uri="{FF2B5EF4-FFF2-40B4-BE49-F238E27FC236}">
              <a16:creationId xmlns:a16="http://schemas.microsoft.com/office/drawing/2014/main" xmlns="" id="{00000000-0008-0000-0100-0000B3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80" name="TextBox 1">
          <a:extLst>
            <a:ext uri="{FF2B5EF4-FFF2-40B4-BE49-F238E27FC236}">
              <a16:creationId xmlns:a16="http://schemas.microsoft.com/office/drawing/2014/main" xmlns="" id="{00000000-0008-0000-0100-0000B4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81" name="TextBox 1">
          <a:extLst>
            <a:ext uri="{FF2B5EF4-FFF2-40B4-BE49-F238E27FC236}">
              <a16:creationId xmlns:a16="http://schemas.microsoft.com/office/drawing/2014/main" xmlns="" id="{00000000-0008-0000-0100-0000B5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82" name="TextBox 181">
          <a:extLst>
            <a:ext uri="{FF2B5EF4-FFF2-40B4-BE49-F238E27FC236}">
              <a16:creationId xmlns:a16="http://schemas.microsoft.com/office/drawing/2014/main" xmlns="" id="{00000000-0008-0000-0100-0000B6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83" name="TextBox 1">
          <a:extLst>
            <a:ext uri="{FF2B5EF4-FFF2-40B4-BE49-F238E27FC236}">
              <a16:creationId xmlns:a16="http://schemas.microsoft.com/office/drawing/2014/main" xmlns="" id="{00000000-0008-0000-0100-0000B7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84" name="TextBox 1">
          <a:extLst>
            <a:ext uri="{FF2B5EF4-FFF2-40B4-BE49-F238E27FC236}">
              <a16:creationId xmlns:a16="http://schemas.microsoft.com/office/drawing/2014/main" xmlns="" id="{00000000-0008-0000-0100-0000B8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85" name="TextBox 1">
          <a:extLst>
            <a:ext uri="{FF2B5EF4-FFF2-40B4-BE49-F238E27FC236}">
              <a16:creationId xmlns:a16="http://schemas.microsoft.com/office/drawing/2014/main" xmlns="" id="{00000000-0008-0000-0100-0000B9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86" name="TextBox 1">
          <a:extLst>
            <a:ext uri="{FF2B5EF4-FFF2-40B4-BE49-F238E27FC236}">
              <a16:creationId xmlns:a16="http://schemas.microsoft.com/office/drawing/2014/main" xmlns="" id="{00000000-0008-0000-0100-0000BA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87" name="TextBox 1">
          <a:extLst>
            <a:ext uri="{FF2B5EF4-FFF2-40B4-BE49-F238E27FC236}">
              <a16:creationId xmlns:a16="http://schemas.microsoft.com/office/drawing/2014/main" xmlns="" id="{00000000-0008-0000-0100-0000BB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88" name="TextBox 1">
          <a:extLst>
            <a:ext uri="{FF2B5EF4-FFF2-40B4-BE49-F238E27FC236}">
              <a16:creationId xmlns:a16="http://schemas.microsoft.com/office/drawing/2014/main" xmlns="" id="{00000000-0008-0000-0100-0000BC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89" name="TextBox 1">
          <a:extLst>
            <a:ext uri="{FF2B5EF4-FFF2-40B4-BE49-F238E27FC236}">
              <a16:creationId xmlns:a16="http://schemas.microsoft.com/office/drawing/2014/main" xmlns="" id="{00000000-0008-0000-0100-0000BD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90" name="TextBox 1">
          <a:extLst>
            <a:ext uri="{FF2B5EF4-FFF2-40B4-BE49-F238E27FC236}">
              <a16:creationId xmlns:a16="http://schemas.microsoft.com/office/drawing/2014/main" xmlns="" id="{00000000-0008-0000-0100-0000BE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91" name="TextBox 1">
          <a:extLst>
            <a:ext uri="{FF2B5EF4-FFF2-40B4-BE49-F238E27FC236}">
              <a16:creationId xmlns:a16="http://schemas.microsoft.com/office/drawing/2014/main" xmlns="" id="{00000000-0008-0000-0100-0000BF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92" name="TextBox 1">
          <a:extLst>
            <a:ext uri="{FF2B5EF4-FFF2-40B4-BE49-F238E27FC236}">
              <a16:creationId xmlns:a16="http://schemas.microsoft.com/office/drawing/2014/main" xmlns="" id="{00000000-0008-0000-0100-0000C0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93" name="TextBox 1">
          <a:extLst>
            <a:ext uri="{FF2B5EF4-FFF2-40B4-BE49-F238E27FC236}">
              <a16:creationId xmlns:a16="http://schemas.microsoft.com/office/drawing/2014/main" xmlns="" id="{00000000-0008-0000-0100-0000C1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94" name="TextBox 1">
          <a:extLst>
            <a:ext uri="{FF2B5EF4-FFF2-40B4-BE49-F238E27FC236}">
              <a16:creationId xmlns:a16="http://schemas.microsoft.com/office/drawing/2014/main" xmlns="" id="{00000000-0008-0000-0100-0000C2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95" name="TextBox 1">
          <a:extLst>
            <a:ext uri="{FF2B5EF4-FFF2-40B4-BE49-F238E27FC236}">
              <a16:creationId xmlns:a16="http://schemas.microsoft.com/office/drawing/2014/main" xmlns="" id="{00000000-0008-0000-0100-0000C3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96" name="TextBox 1">
          <a:extLst>
            <a:ext uri="{FF2B5EF4-FFF2-40B4-BE49-F238E27FC236}">
              <a16:creationId xmlns:a16="http://schemas.microsoft.com/office/drawing/2014/main" xmlns="" id="{00000000-0008-0000-0100-0000C4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97" name="TextBox 196">
          <a:extLst>
            <a:ext uri="{FF2B5EF4-FFF2-40B4-BE49-F238E27FC236}">
              <a16:creationId xmlns:a16="http://schemas.microsoft.com/office/drawing/2014/main" xmlns="" id="{00000000-0008-0000-0100-0000C5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198" name="TextBox 1">
          <a:extLst>
            <a:ext uri="{FF2B5EF4-FFF2-40B4-BE49-F238E27FC236}">
              <a16:creationId xmlns:a16="http://schemas.microsoft.com/office/drawing/2014/main" xmlns="" id="{00000000-0008-0000-0100-0000C6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199" name="TextBox 1">
          <a:extLst>
            <a:ext uri="{FF2B5EF4-FFF2-40B4-BE49-F238E27FC236}">
              <a16:creationId xmlns:a16="http://schemas.microsoft.com/office/drawing/2014/main" xmlns="" id="{00000000-0008-0000-0100-0000C7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200" name="TextBox 1">
          <a:extLst>
            <a:ext uri="{FF2B5EF4-FFF2-40B4-BE49-F238E27FC236}">
              <a16:creationId xmlns:a16="http://schemas.microsoft.com/office/drawing/2014/main" xmlns="" id="{00000000-0008-0000-0100-0000C8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201" name="TextBox 1">
          <a:extLst>
            <a:ext uri="{FF2B5EF4-FFF2-40B4-BE49-F238E27FC236}">
              <a16:creationId xmlns:a16="http://schemas.microsoft.com/office/drawing/2014/main" xmlns="" id="{00000000-0008-0000-0100-0000C9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202" name="TextBox 1">
          <a:extLst>
            <a:ext uri="{FF2B5EF4-FFF2-40B4-BE49-F238E27FC236}">
              <a16:creationId xmlns:a16="http://schemas.microsoft.com/office/drawing/2014/main" xmlns="" id="{00000000-0008-0000-0100-0000CA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203" name="TextBox 1">
          <a:extLst>
            <a:ext uri="{FF2B5EF4-FFF2-40B4-BE49-F238E27FC236}">
              <a16:creationId xmlns:a16="http://schemas.microsoft.com/office/drawing/2014/main" xmlns="" id="{00000000-0008-0000-0100-0000CB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204" name="TextBox 1">
          <a:extLst>
            <a:ext uri="{FF2B5EF4-FFF2-40B4-BE49-F238E27FC236}">
              <a16:creationId xmlns:a16="http://schemas.microsoft.com/office/drawing/2014/main" xmlns="" id="{00000000-0008-0000-0100-0000CC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205" name="TextBox 1">
          <a:extLst>
            <a:ext uri="{FF2B5EF4-FFF2-40B4-BE49-F238E27FC236}">
              <a16:creationId xmlns:a16="http://schemas.microsoft.com/office/drawing/2014/main" xmlns="" id="{00000000-0008-0000-0100-0000CD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206" name="TextBox 1">
          <a:extLst>
            <a:ext uri="{FF2B5EF4-FFF2-40B4-BE49-F238E27FC236}">
              <a16:creationId xmlns:a16="http://schemas.microsoft.com/office/drawing/2014/main" xmlns="" id="{00000000-0008-0000-0100-0000CE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207" name="TextBox 1">
          <a:extLst>
            <a:ext uri="{FF2B5EF4-FFF2-40B4-BE49-F238E27FC236}">
              <a16:creationId xmlns:a16="http://schemas.microsoft.com/office/drawing/2014/main" xmlns="" id="{00000000-0008-0000-0100-0000CF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208" name="TextBox 1">
          <a:extLst>
            <a:ext uri="{FF2B5EF4-FFF2-40B4-BE49-F238E27FC236}">
              <a16:creationId xmlns:a16="http://schemas.microsoft.com/office/drawing/2014/main" xmlns="" id="{00000000-0008-0000-0100-0000D0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209" name="TextBox 1">
          <a:extLst>
            <a:ext uri="{FF2B5EF4-FFF2-40B4-BE49-F238E27FC236}">
              <a16:creationId xmlns:a16="http://schemas.microsoft.com/office/drawing/2014/main" xmlns="" id="{00000000-0008-0000-0100-0000D1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111</xdr:row>
      <xdr:rowOff>0</xdr:rowOff>
    </xdr:from>
    <xdr:ext cx="184731" cy="264560"/>
    <xdr:sp macro="" textlink="">
      <xdr:nvSpPr>
        <xdr:cNvPr id="210" name="TextBox 1">
          <a:extLst>
            <a:ext uri="{FF2B5EF4-FFF2-40B4-BE49-F238E27FC236}">
              <a16:creationId xmlns:a16="http://schemas.microsoft.com/office/drawing/2014/main" xmlns="" id="{00000000-0008-0000-0100-0000D2000000}"/>
            </a:ext>
          </a:extLst>
        </xdr:cNvPr>
        <xdr:cNvSpPr txBox="1"/>
      </xdr:nvSpPr>
      <xdr:spPr>
        <a:xfrm>
          <a:off x="1127760"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84731" cy="264560"/>
    <xdr:sp macro="" textlink="">
      <xdr:nvSpPr>
        <xdr:cNvPr id="211" name="TextBox 1">
          <a:extLst>
            <a:ext uri="{FF2B5EF4-FFF2-40B4-BE49-F238E27FC236}">
              <a16:creationId xmlns:a16="http://schemas.microsoft.com/office/drawing/2014/main" xmlns="" id="{00000000-0008-0000-0100-0000D3000000}"/>
            </a:ext>
          </a:extLst>
        </xdr:cNvPr>
        <xdr:cNvSpPr txBox="1"/>
      </xdr:nvSpPr>
      <xdr:spPr>
        <a:xfrm>
          <a:off x="1133475" y="871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12" name="TextBox 211">
          <a:extLst>
            <a:ext uri="{FF2B5EF4-FFF2-40B4-BE49-F238E27FC236}">
              <a16:creationId xmlns:a16="http://schemas.microsoft.com/office/drawing/2014/main" xmlns="" id="{00000000-0008-0000-0100-0000D4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213" name="TextBox 1">
          <a:extLst>
            <a:ext uri="{FF2B5EF4-FFF2-40B4-BE49-F238E27FC236}">
              <a16:creationId xmlns:a16="http://schemas.microsoft.com/office/drawing/2014/main" xmlns="" id="{00000000-0008-0000-0100-0000D5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14" name="TextBox 1">
          <a:extLst>
            <a:ext uri="{FF2B5EF4-FFF2-40B4-BE49-F238E27FC236}">
              <a16:creationId xmlns:a16="http://schemas.microsoft.com/office/drawing/2014/main" xmlns="" id="{00000000-0008-0000-0100-0000D6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215" name="TextBox 1">
          <a:extLst>
            <a:ext uri="{FF2B5EF4-FFF2-40B4-BE49-F238E27FC236}">
              <a16:creationId xmlns:a16="http://schemas.microsoft.com/office/drawing/2014/main" xmlns="" id="{00000000-0008-0000-0100-0000D7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16" name="TextBox 1">
          <a:extLst>
            <a:ext uri="{FF2B5EF4-FFF2-40B4-BE49-F238E27FC236}">
              <a16:creationId xmlns:a16="http://schemas.microsoft.com/office/drawing/2014/main" xmlns="" id="{00000000-0008-0000-0100-0000D8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217" name="TextBox 1">
          <a:extLst>
            <a:ext uri="{FF2B5EF4-FFF2-40B4-BE49-F238E27FC236}">
              <a16:creationId xmlns:a16="http://schemas.microsoft.com/office/drawing/2014/main" xmlns="" id="{00000000-0008-0000-0100-0000D9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18" name="TextBox 1">
          <a:extLst>
            <a:ext uri="{FF2B5EF4-FFF2-40B4-BE49-F238E27FC236}">
              <a16:creationId xmlns:a16="http://schemas.microsoft.com/office/drawing/2014/main" xmlns="" id="{00000000-0008-0000-0100-0000DA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219" name="TextBox 1">
          <a:extLst>
            <a:ext uri="{FF2B5EF4-FFF2-40B4-BE49-F238E27FC236}">
              <a16:creationId xmlns:a16="http://schemas.microsoft.com/office/drawing/2014/main" xmlns="" id="{00000000-0008-0000-0100-0000DB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20" name="TextBox 1">
          <a:extLst>
            <a:ext uri="{FF2B5EF4-FFF2-40B4-BE49-F238E27FC236}">
              <a16:creationId xmlns:a16="http://schemas.microsoft.com/office/drawing/2014/main" xmlns="" id="{00000000-0008-0000-0100-0000DC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221" name="TextBox 1">
          <a:extLst>
            <a:ext uri="{FF2B5EF4-FFF2-40B4-BE49-F238E27FC236}">
              <a16:creationId xmlns:a16="http://schemas.microsoft.com/office/drawing/2014/main" xmlns="" id="{00000000-0008-0000-0100-0000DD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22" name="TextBox 1">
          <a:extLst>
            <a:ext uri="{FF2B5EF4-FFF2-40B4-BE49-F238E27FC236}">
              <a16:creationId xmlns:a16="http://schemas.microsoft.com/office/drawing/2014/main" xmlns="" id="{00000000-0008-0000-0100-0000DE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223" name="TextBox 1">
          <a:extLst>
            <a:ext uri="{FF2B5EF4-FFF2-40B4-BE49-F238E27FC236}">
              <a16:creationId xmlns:a16="http://schemas.microsoft.com/office/drawing/2014/main" xmlns="" id="{00000000-0008-0000-0100-0000DF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24" name="TextBox 1">
          <a:extLst>
            <a:ext uri="{FF2B5EF4-FFF2-40B4-BE49-F238E27FC236}">
              <a16:creationId xmlns:a16="http://schemas.microsoft.com/office/drawing/2014/main" xmlns="" id="{00000000-0008-0000-0100-0000E0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225" name="TextBox 1">
          <a:extLst>
            <a:ext uri="{FF2B5EF4-FFF2-40B4-BE49-F238E27FC236}">
              <a16:creationId xmlns:a16="http://schemas.microsoft.com/office/drawing/2014/main" xmlns="" id="{00000000-0008-0000-0100-0000E1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26" name="TextBox 1">
          <a:extLst>
            <a:ext uri="{FF2B5EF4-FFF2-40B4-BE49-F238E27FC236}">
              <a16:creationId xmlns:a16="http://schemas.microsoft.com/office/drawing/2014/main" xmlns="" id="{00000000-0008-0000-0100-0000E2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27" name="TextBox 226">
          <a:extLst>
            <a:ext uri="{FF2B5EF4-FFF2-40B4-BE49-F238E27FC236}">
              <a16:creationId xmlns:a16="http://schemas.microsoft.com/office/drawing/2014/main" xmlns="" id="{00000000-0008-0000-0100-0000E3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228" name="TextBox 1">
          <a:extLst>
            <a:ext uri="{FF2B5EF4-FFF2-40B4-BE49-F238E27FC236}">
              <a16:creationId xmlns:a16="http://schemas.microsoft.com/office/drawing/2014/main" xmlns="" id="{00000000-0008-0000-0100-0000E4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29" name="TextBox 1">
          <a:extLst>
            <a:ext uri="{FF2B5EF4-FFF2-40B4-BE49-F238E27FC236}">
              <a16:creationId xmlns:a16="http://schemas.microsoft.com/office/drawing/2014/main" xmlns="" id="{00000000-0008-0000-0100-0000E5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230" name="TextBox 1">
          <a:extLst>
            <a:ext uri="{FF2B5EF4-FFF2-40B4-BE49-F238E27FC236}">
              <a16:creationId xmlns:a16="http://schemas.microsoft.com/office/drawing/2014/main" xmlns="" id="{00000000-0008-0000-0100-0000E6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31" name="TextBox 1">
          <a:extLst>
            <a:ext uri="{FF2B5EF4-FFF2-40B4-BE49-F238E27FC236}">
              <a16:creationId xmlns:a16="http://schemas.microsoft.com/office/drawing/2014/main" xmlns="" id="{00000000-0008-0000-0100-0000E7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232" name="TextBox 1">
          <a:extLst>
            <a:ext uri="{FF2B5EF4-FFF2-40B4-BE49-F238E27FC236}">
              <a16:creationId xmlns:a16="http://schemas.microsoft.com/office/drawing/2014/main" xmlns="" id="{00000000-0008-0000-0100-0000E8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33" name="TextBox 1">
          <a:extLst>
            <a:ext uri="{FF2B5EF4-FFF2-40B4-BE49-F238E27FC236}">
              <a16:creationId xmlns:a16="http://schemas.microsoft.com/office/drawing/2014/main" xmlns="" id="{00000000-0008-0000-0100-0000E9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234" name="TextBox 1">
          <a:extLst>
            <a:ext uri="{FF2B5EF4-FFF2-40B4-BE49-F238E27FC236}">
              <a16:creationId xmlns:a16="http://schemas.microsoft.com/office/drawing/2014/main" xmlns="" id="{00000000-0008-0000-0100-0000EA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35" name="TextBox 1">
          <a:extLst>
            <a:ext uri="{FF2B5EF4-FFF2-40B4-BE49-F238E27FC236}">
              <a16:creationId xmlns:a16="http://schemas.microsoft.com/office/drawing/2014/main" xmlns="" id="{00000000-0008-0000-0100-0000EB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236" name="TextBox 1">
          <a:extLst>
            <a:ext uri="{FF2B5EF4-FFF2-40B4-BE49-F238E27FC236}">
              <a16:creationId xmlns:a16="http://schemas.microsoft.com/office/drawing/2014/main" xmlns="" id="{00000000-0008-0000-0100-0000EC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37" name="TextBox 1">
          <a:extLst>
            <a:ext uri="{FF2B5EF4-FFF2-40B4-BE49-F238E27FC236}">
              <a16:creationId xmlns:a16="http://schemas.microsoft.com/office/drawing/2014/main" xmlns="" id="{00000000-0008-0000-0100-0000ED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238" name="TextBox 1">
          <a:extLst>
            <a:ext uri="{FF2B5EF4-FFF2-40B4-BE49-F238E27FC236}">
              <a16:creationId xmlns:a16="http://schemas.microsoft.com/office/drawing/2014/main" xmlns="" id="{00000000-0008-0000-0100-0000EE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39" name="TextBox 1">
          <a:extLst>
            <a:ext uri="{FF2B5EF4-FFF2-40B4-BE49-F238E27FC236}">
              <a16:creationId xmlns:a16="http://schemas.microsoft.com/office/drawing/2014/main" xmlns="" id="{00000000-0008-0000-0100-0000EF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111</xdr:row>
      <xdr:rowOff>0</xdr:rowOff>
    </xdr:from>
    <xdr:ext cx="184731" cy="292906"/>
    <xdr:sp macro="" textlink="">
      <xdr:nvSpPr>
        <xdr:cNvPr id="240" name="TextBox 1">
          <a:extLst>
            <a:ext uri="{FF2B5EF4-FFF2-40B4-BE49-F238E27FC236}">
              <a16:creationId xmlns:a16="http://schemas.microsoft.com/office/drawing/2014/main" xmlns="" id="{00000000-0008-0000-0100-0000F0000000}"/>
            </a:ext>
          </a:extLst>
        </xdr:cNvPr>
        <xdr:cNvSpPr txBox="1"/>
      </xdr:nvSpPr>
      <xdr:spPr>
        <a:xfrm>
          <a:off x="1137285" y="871632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111</xdr:row>
      <xdr:rowOff>0</xdr:rowOff>
    </xdr:from>
    <xdr:ext cx="194454" cy="292906"/>
    <xdr:sp macro="" textlink="">
      <xdr:nvSpPr>
        <xdr:cNvPr id="241" name="TextBox 1">
          <a:extLst>
            <a:ext uri="{FF2B5EF4-FFF2-40B4-BE49-F238E27FC236}">
              <a16:creationId xmlns:a16="http://schemas.microsoft.com/office/drawing/2014/main" xmlns="" id="{00000000-0008-0000-0100-0000F1000000}"/>
            </a:ext>
          </a:extLst>
        </xdr:cNvPr>
        <xdr:cNvSpPr txBox="1"/>
      </xdr:nvSpPr>
      <xdr:spPr>
        <a:xfrm>
          <a:off x="1133475" y="87163275"/>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819150</xdr:colOff>
      <xdr:row>87</xdr:row>
      <xdr:rowOff>0</xdr:rowOff>
    </xdr:from>
    <xdr:ext cx="184731" cy="264560"/>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3" name="TextBox 1">
          <a:extLst>
            <a:ext uri="{FF2B5EF4-FFF2-40B4-BE49-F238E27FC236}">
              <a16:creationId xmlns:a16="http://schemas.microsoft.com/office/drawing/2014/main" xmlns="" id="{00000000-0008-0000-0200-000003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4" name="TextBox 1">
          <a:extLst>
            <a:ext uri="{FF2B5EF4-FFF2-40B4-BE49-F238E27FC236}">
              <a16:creationId xmlns:a16="http://schemas.microsoft.com/office/drawing/2014/main" xmlns="" id="{00000000-0008-0000-0200-000004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5" name="TextBox 1">
          <a:extLst>
            <a:ext uri="{FF2B5EF4-FFF2-40B4-BE49-F238E27FC236}">
              <a16:creationId xmlns:a16="http://schemas.microsoft.com/office/drawing/2014/main" xmlns="" id="{00000000-0008-0000-0200-000005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6" name="TextBox 1">
          <a:extLst>
            <a:ext uri="{FF2B5EF4-FFF2-40B4-BE49-F238E27FC236}">
              <a16:creationId xmlns:a16="http://schemas.microsoft.com/office/drawing/2014/main" xmlns="" id="{00000000-0008-0000-0200-000006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7" name="TextBox 1">
          <a:extLst>
            <a:ext uri="{FF2B5EF4-FFF2-40B4-BE49-F238E27FC236}">
              <a16:creationId xmlns:a16="http://schemas.microsoft.com/office/drawing/2014/main" xmlns="" id="{00000000-0008-0000-0200-000007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8" name="TextBox 1">
          <a:extLst>
            <a:ext uri="{FF2B5EF4-FFF2-40B4-BE49-F238E27FC236}">
              <a16:creationId xmlns:a16="http://schemas.microsoft.com/office/drawing/2014/main" xmlns="" id="{00000000-0008-0000-0200-000008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9" name="TextBox 1">
          <a:extLst>
            <a:ext uri="{FF2B5EF4-FFF2-40B4-BE49-F238E27FC236}">
              <a16:creationId xmlns:a16="http://schemas.microsoft.com/office/drawing/2014/main" xmlns="" id="{00000000-0008-0000-0200-000009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10" name="TextBox 1">
          <a:extLst>
            <a:ext uri="{FF2B5EF4-FFF2-40B4-BE49-F238E27FC236}">
              <a16:creationId xmlns:a16="http://schemas.microsoft.com/office/drawing/2014/main" xmlns="" id="{00000000-0008-0000-0200-00000A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11" name="TextBox 1">
          <a:extLst>
            <a:ext uri="{FF2B5EF4-FFF2-40B4-BE49-F238E27FC236}">
              <a16:creationId xmlns:a16="http://schemas.microsoft.com/office/drawing/2014/main" xmlns="" id="{00000000-0008-0000-0200-00000B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12" name="TextBox 1">
          <a:extLst>
            <a:ext uri="{FF2B5EF4-FFF2-40B4-BE49-F238E27FC236}">
              <a16:creationId xmlns:a16="http://schemas.microsoft.com/office/drawing/2014/main" xmlns="" id="{00000000-0008-0000-0200-00000C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13" name="TextBox 1">
          <a:extLst>
            <a:ext uri="{FF2B5EF4-FFF2-40B4-BE49-F238E27FC236}">
              <a16:creationId xmlns:a16="http://schemas.microsoft.com/office/drawing/2014/main" xmlns="" id="{00000000-0008-0000-0200-00000D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14" name="TextBox 1">
          <a:extLst>
            <a:ext uri="{FF2B5EF4-FFF2-40B4-BE49-F238E27FC236}">
              <a16:creationId xmlns:a16="http://schemas.microsoft.com/office/drawing/2014/main" xmlns="" id="{00000000-0008-0000-0200-00000E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15" name="TextBox 1">
          <a:extLst>
            <a:ext uri="{FF2B5EF4-FFF2-40B4-BE49-F238E27FC236}">
              <a16:creationId xmlns:a16="http://schemas.microsoft.com/office/drawing/2014/main" xmlns="" id="{00000000-0008-0000-0200-00000F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16" name="TextBox 1">
          <a:extLst>
            <a:ext uri="{FF2B5EF4-FFF2-40B4-BE49-F238E27FC236}">
              <a16:creationId xmlns:a16="http://schemas.microsoft.com/office/drawing/2014/main" xmlns="" id="{00000000-0008-0000-0200-000010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17" name="TextBox 16">
          <a:extLst>
            <a:ext uri="{FF2B5EF4-FFF2-40B4-BE49-F238E27FC236}">
              <a16:creationId xmlns:a16="http://schemas.microsoft.com/office/drawing/2014/main" xmlns="" id="{00000000-0008-0000-0200-000011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18" name="TextBox 1">
          <a:extLst>
            <a:ext uri="{FF2B5EF4-FFF2-40B4-BE49-F238E27FC236}">
              <a16:creationId xmlns:a16="http://schemas.microsoft.com/office/drawing/2014/main" xmlns="" id="{00000000-0008-0000-0200-000012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19" name="TextBox 1">
          <a:extLst>
            <a:ext uri="{FF2B5EF4-FFF2-40B4-BE49-F238E27FC236}">
              <a16:creationId xmlns:a16="http://schemas.microsoft.com/office/drawing/2014/main" xmlns="" id="{00000000-0008-0000-0200-000013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20" name="TextBox 1">
          <a:extLst>
            <a:ext uri="{FF2B5EF4-FFF2-40B4-BE49-F238E27FC236}">
              <a16:creationId xmlns:a16="http://schemas.microsoft.com/office/drawing/2014/main" xmlns="" id="{00000000-0008-0000-0200-000014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21" name="TextBox 1">
          <a:extLst>
            <a:ext uri="{FF2B5EF4-FFF2-40B4-BE49-F238E27FC236}">
              <a16:creationId xmlns:a16="http://schemas.microsoft.com/office/drawing/2014/main" xmlns="" id="{00000000-0008-0000-0200-000015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22" name="TextBox 1">
          <a:extLst>
            <a:ext uri="{FF2B5EF4-FFF2-40B4-BE49-F238E27FC236}">
              <a16:creationId xmlns:a16="http://schemas.microsoft.com/office/drawing/2014/main" xmlns="" id="{00000000-0008-0000-0200-000016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23" name="TextBox 1">
          <a:extLst>
            <a:ext uri="{FF2B5EF4-FFF2-40B4-BE49-F238E27FC236}">
              <a16:creationId xmlns:a16="http://schemas.microsoft.com/office/drawing/2014/main" xmlns="" id="{00000000-0008-0000-0200-000017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24" name="TextBox 1">
          <a:extLst>
            <a:ext uri="{FF2B5EF4-FFF2-40B4-BE49-F238E27FC236}">
              <a16:creationId xmlns:a16="http://schemas.microsoft.com/office/drawing/2014/main" xmlns="" id="{00000000-0008-0000-0200-000018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25" name="TextBox 1">
          <a:extLst>
            <a:ext uri="{FF2B5EF4-FFF2-40B4-BE49-F238E27FC236}">
              <a16:creationId xmlns:a16="http://schemas.microsoft.com/office/drawing/2014/main" xmlns="" id="{00000000-0008-0000-0200-000019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26" name="TextBox 1">
          <a:extLst>
            <a:ext uri="{FF2B5EF4-FFF2-40B4-BE49-F238E27FC236}">
              <a16:creationId xmlns:a16="http://schemas.microsoft.com/office/drawing/2014/main" xmlns="" id="{00000000-0008-0000-0200-00001A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27" name="TextBox 1">
          <a:extLst>
            <a:ext uri="{FF2B5EF4-FFF2-40B4-BE49-F238E27FC236}">
              <a16:creationId xmlns:a16="http://schemas.microsoft.com/office/drawing/2014/main" xmlns="" id="{00000000-0008-0000-0200-00001B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28" name="TextBox 1">
          <a:extLst>
            <a:ext uri="{FF2B5EF4-FFF2-40B4-BE49-F238E27FC236}">
              <a16:creationId xmlns:a16="http://schemas.microsoft.com/office/drawing/2014/main" xmlns="" id="{00000000-0008-0000-0200-00001C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29" name="TextBox 1">
          <a:extLst>
            <a:ext uri="{FF2B5EF4-FFF2-40B4-BE49-F238E27FC236}">
              <a16:creationId xmlns:a16="http://schemas.microsoft.com/office/drawing/2014/main" xmlns="" id="{00000000-0008-0000-0200-00001D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30" name="TextBox 1">
          <a:extLst>
            <a:ext uri="{FF2B5EF4-FFF2-40B4-BE49-F238E27FC236}">
              <a16:creationId xmlns:a16="http://schemas.microsoft.com/office/drawing/2014/main" xmlns="" id="{00000000-0008-0000-0200-00001E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31" name="TextBox 1">
          <a:extLst>
            <a:ext uri="{FF2B5EF4-FFF2-40B4-BE49-F238E27FC236}">
              <a16:creationId xmlns:a16="http://schemas.microsoft.com/office/drawing/2014/main" xmlns="" id="{00000000-0008-0000-0200-00001F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32" name="TextBox 31">
          <a:extLst>
            <a:ext uri="{FF2B5EF4-FFF2-40B4-BE49-F238E27FC236}">
              <a16:creationId xmlns:a16="http://schemas.microsoft.com/office/drawing/2014/main" xmlns="" id="{00000000-0008-0000-0200-000020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33" name="TextBox 1">
          <a:extLst>
            <a:ext uri="{FF2B5EF4-FFF2-40B4-BE49-F238E27FC236}">
              <a16:creationId xmlns:a16="http://schemas.microsoft.com/office/drawing/2014/main" xmlns="" id="{00000000-0008-0000-0200-000021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34" name="TextBox 1">
          <a:extLst>
            <a:ext uri="{FF2B5EF4-FFF2-40B4-BE49-F238E27FC236}">
              <a16:creationId xmlns:a16="http://schemas.microsoft.com/office/drawing/2014/main" xmlns="" id="{00000000-0008-0000-0200-000022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35" name="TextBox 1">
          <a:extLst>
            <a:ext uri="{FF2B5EF4-FFF2-40B4-BE49-F238E27FC236}">
              <a16:creationId xmlns:a16="http://schemas.microsoft.com/office/drawing/2014/main" xmlns="" id="{00000000-0008-0000-0200-000023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36" name="TextBox 1">
          <a:extLst>
            <a:ext uri="{FF2B5EF4-FFF2-40B4-BE49-F238E27FC236}">
              <a16:creationId xmlns:a16="http://schemas.microsoft.com/office/drawing/2014/main" xmlns="" id="{00000000-0008-0000-0200-000024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37" name="TextBox 1">
          <a:extLst>
            <a:ext uri="{FF2B5EF4-FFF2-40B4-BE49-F238E27FC236}">
              <a16:creationId xmlns:a16="http://schemas.microsoft.com/office/drawing/2014/main" xmlns="" id="{00000000-0008-0000-0200-000025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38" name="TextBox 1">
          <a:extLst>
            <a:ext uri="{FF2B5EF4-FFF2-40B4-BE49-F238E27FC236}">
              <a16:creationId xmlns:a16="http://schemas.microsoft.com/office/drawing/2014/main" xmlns="" id="{00000000-0008-0000-0200-000026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39" name="TextBox 1">
          <a:extLst>
            <a:ext uri="{FF2B5EF4-FFF2-40B4-BE49-F238E27FC236}">
              <a16:creationId xmlns:a16="http://schemas.microsoft.com/office/drawing/2014/main" xmlns="" id="{00000000-0008-0000-0200-000027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40" name="TextBox 1">
          <a:extLst>
            <a:ext uri="{FF2B5EF4-FFF2-40B4-BE49-F238E27FC236}">
              <a16:creationId xmlns:a16="http://schemas.microsoft.com/office/drawing/2014/main" xmlns="" id="{00000000-0008-0000-0200-000028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41" name="TextBox 1">
          <a:extLst>
            <a:ext uri="{FF2B5EF4-FFF2-40B4-BE49-F238E27FC236}">
              <a16:creationId xmlns:a16="http://schemas.microsoft.com/office/drawing/2014/main" xmlns="" id="{00000000-0008-0000-0200-000029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42" name="TextBox 1">
          <a:extLst>
            <a:ext uri="{FF2B5EF4-FFF2-40B4-BE49-F238E27FC236}">
              <a16:creationId xmlns:a16="http://schemas.microsoft.com/office/drawing/2014/main" xmlns="" id="{00000000-0008-0000-0200-00002A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43" name="TextBox 1">
          <a:extLst>
            <a:ext uri="{FF2B5EF4-FFF2-40B4-BE49-F238E27FC236}">
              <a16:creationId xmlns:a16="http://schemas.microsoft.com/office/drawing/2014/main" xmlns="" id="{00000000-0008-0000-0200-00002B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44" name="TextBox 1">
          <a:extLst>
            <a:ext uri="{FF2B5EF4-FFF2-40B4-BE49-F238E27FC236}">
              <a16:creationId xmlns:a16="http://schemas.microsoft.com/office/drawing/2014/main" xmlns="" id="{00000000-0008-0000-0200-00002C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45" name="TextBox 1">
          <a:extLst>
            <a:ext uri="{FF2B5EF4-FFF2-40B4-BE49-F238E27FC236}">
              <a16:creationId xmlns:a16="http://schemas.microsoft.com/office/drawing/2014/main" xmlns="" id="{00000000-0008-0000-0200-00002D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46" name="TextBox 1">
          <a:extLst>
            <a:ext uri="{FF2B5EF4-FFF2-40B4-BE49-F238E27FC236}">
              <a16:creationId xmlns:a16="http://schemas.microsoft.com/office/drawing/2014/main" xmlns="" id="{00000000-0008-0000-0200-00002E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47" name="TextBox 46">
          <a:extLst>
            <a:ext uri="{FF2B5EF4-FFF2-40B4-BE49-F238E27FC236}">
              <a16:creationId xmlns:a16="http://schemas.microsoft.com/office/drawing/2014/main" xmlns="" id="{00000000-0008-0000-0200-00002F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48" name="TextBox 1">
          <a:extLst>
            <a:ext uri="{FF2B5EF4-FFF2-40B4-BE49-F238E27FC236}">
              <a16:creationId xmlns:a16="http://schemas.microsoft.com/office/drawing/2014/main" xmlns="" id="{00000000-0008-0000-0200-000030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49" name="TextBox 1">
          <a:extLst>
            <a:ext uri="{FF2B5EF4-FFF2-40B4-BE49-F238E27FC236}">
              <a16:creationId xmlns:a16="http://schemas.microsoft.com/office/drawing/2014/main" xmlns="" id="{00000000-0008-0000-0200-000031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50" name="TextBox 1">
          <a:extLst>
            <a:ext uri="{FF2B5EF4-FFF2-40B4-BE49-F238E27FC236}">
              <a16:creationId xmlns:a16="http://schemas.microsoft.com/office/drawing/2014/main" xmlns="" id="{00000000-0008-0000-0200-000032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51" name="TextBox 1">
          <a:extLst>
            <a:ext uri="{FF2B5EF4-FFF2-40B4-BE49-F238E27FC236}">
              <a16:creationId xmlns:a16="http://schemas.microsoft.com/office/drawing/2014/main" xmlns="" id="{00000000-0008-0000-0200-000033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52" name="TextBox 1">
          <a:extLst>
            <a:ext uri="{FF2B5EF4-FFF2-40B4-BE49-F238E27FC236}">
              <a16:creationId xmlns:a16="http://schemas.microsoft.com/office/drawing/2014/main" xmlns="" id="{00000000-0008-0000-0200-000034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53" name="TextBox 1">
          <a:extLst>
            <a:ext uri="{FF2B5EF4-FFF2-40B4-BE49-F238E27FC236}">
              <a16:creationId xmlns:a16="http://schemas.microsoft.com/office/drawing/2014/main" xmlns="" id="{00000000-0008-0000-0200-000035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54" name="TextBox 1">
          <a:extLst>
            <a:ext uri="{FF2B5EF4-FFF2-40B4-BE49-F238E27FC236}">
              <a16:creationId xmlns:a16="http://schemas.microsoft.com/office/drawing/2014/main" xmlns="" id="{00000000-0008-0000-0200-000036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55" name="TextBox 1">
          <a:extLst>
            <a:ext uri="{FF2B5EF4-FFF2-40B4-BE49-F238E27FC236}">
              <a16:creationId xmlns:a16="http://schemas.microsoft.com/office/drawing/2014/main" xmlns="" id="{00000000-0008-0000-0200-000037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56" name="TextBox 1">
          <a:extLst>
            <a:ext uri="{FF2B5EF4-FFF2-40B4-BE49-F238E27FC236}">
              <a16:creationId xmlns:a16="http://schemas.microsoft.com/office/drawing/2014/main" xmlns="" id="{00000000-0008-0000-0200-000038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57" name="TextBox 1">
          <a:extLst>
            <a:ext uri="{FF2B5EF4-FFF2-40B4-BE49-F238E27FC236}">
              <a16:creationId xmlns:a16="http://schemas.microsoft.com/office/drawing/2014/main" xmlns="" id="{00000000-0008-0000-0200-000039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58" name="TextBox 1">
          <a:extLst>
            <a:ext uri="{FF2B5EF4-FFF2-40B4-BE49-F238E27FC236}">
              <a16:creationId xmlns:a16="http://schemas.microsoft.com/office/drawing/2014/main" xmlns="" id="{00000000-0008-0000-0200-00003A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59" name="TextBox 1">
          <a:extLst>
            <a:ext uri="{FF2B5EF4-FFF2-40B4-BE49-F238E27FC236}">
              <a16:creationId xmlns:a16="http://schemas.microsoft.com/office/drawing/2014/main" xmlns="" id="{00000000-0008-0000-0200-00003B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60" name="TextBox 1">
          <a:extLst>
            <a:ext uri="{FF2B5EF4-FFF2-40B4-BE49-F238E27FC236}">
              <a16:creationId xmlns:a16="http://schemas.microsoft.com/office/drawing/2014/main" xmlns="" id="{00000000-0008-0000-0200-00003C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61" name="TextBox 1">
          <a:extLst>
            <a:ext uri="{FF2B5EF4-FFF2-40B4-BE49-F238E27FC236}">
              <a16:creationId xmlns:a16="http://schemas.microsoft.com/office/drawing/2014/main" xmlns="" id="{00000000-0008-0000-0200-00003D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62" name="TextBox 61">
          <a:extLst>
            <a:ext uri="{FF2B5EF4-FFF2-40B4-BE49-F238E27FC236}">
              <a16:creationId xmlns:a16="http://schemas.microsoft.com/office/drawing/2014/main" xmlns="" id="{00000000-0008-0000-0200-00003E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63" name="TextBox 1">
          <a:extLst>
            <a:ext uri="{FF2B5EF4-FFF2-40B4-BE49-F238E27FC236}">
              <a16:creationId xmlns:a16="http://schemas.microsoft.com/office/drawing/2014/main" xmlns="" id="{00000000-0008-0000-0200-00003F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64" name="TextBox 1">
          <a:extLst>
            <a:ext uri="{FF2B5EF4-FFF2-40B4-BE49-F238E27FC236}">
              <a16:creationId xmlns:a16="http://schemas.microsoft.com/office/drawing/2014/main" xmlns="" id="{00000000-0008-0000-0200-000040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65" name="TextBox 1">
          <a:extLst>
            <a:ext uri="{FF2B5EF4-FFF2-40B4-BE49-F238E27FC236}">
              <a16:creationId xmlns:a16="http://schemas.microsoft.com/office/drawing/2014/main" xmlns="" id="{00000000-0008-0000-0200-000041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66" name="TextBox 1">
          <a:extLst>
            <a:ext uri="{FF2B5EF4-FFF2-40B4-BE49-F238E27FC236}">
              <a16:creationId xmlns:a16="http://schemas.microsoft.com/office/drawing/2014/main" xmlns="" id="{00000000-0008-0000-0200-000042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67" name="TextBox 1">
          <a:extLst>
            <a:ext uri="{FF2B5EF4-FFF2-40B4-BE49-F238E27FC236}">
              <a16:creationId xmlns:a16="http://schemas.microsoft.com/office/drawing/2014/main" xmlns="" id="{00000000-0008-0000-0200-000043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68" name="TextBox 1">
          <a:extLst>
            <a:ext uri="{FF2B5EF4-FFF2-40B4-BE49-F238E27FC236}">
              <a16:creationId xmlns:a16="http://schemas.microsoft.com/office/drawing/2014/main" xmlns="" id="{00000000-0008-0000-0200-000044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69" name="TextBox 1">
          <a:extLst>
            <a:ext uri="{FF2B5EF4-FFF2-40B4-BE49-F238E27FC236}">
              <a16:creationId xmlns:a16="http://schemas.microsoft.com/office/drawing/2014/main" xmlns="" id="{00000000-0008-0000-0200-000045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70" name="TextBox 1">
          <a:extLst>
            <a:ext uri="{FF2B5EF4-FFF2-40B4-BE49-F238E27FC236}">
              <a16:creationId xmlns:a16="http://schemas.microsoft.com/office/drawing/2014/main" xmlns="" id="{00000000-0008-0000-0200-000046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71" name="TextBox 1">
          <a:extLst>
            <a:ext uri="{FF2B5EF4-FFF2-40B4-BE49-F238E27FC236}">
              <a16:creationId xmlns:a16="http://schemas.microsoft.com/office/drawing/2014/main" xmlns="" id="{00000000-0008-0000-0200-000047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72" name="TextBox 1">
          <a:extLst>
            <a:ext uri="{FF2B5EF4-FFF2-40B4-BE49-F238E27FC236}">
              <a16:creationId xmlns:a16="http://schemas.microsoft.com/office/drawing/2014/main" xmlns="" id="{00000000-0008-0000-0200-000048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73" name="TextBox 1">
          <a:extLst>
            <a:ext uri="{FF2B5EF4-FFF2-40B4-BE49-F238E27FC236}">
              <a16:creationId xmlns:a16="http://schemas.microsoft.com/office/drawing/2014/main" xmlns="" id="{00000000-0008-0000-0200-000049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74" name="TextBox 1">
          <a:extLst>
            <a:ext uri="{FF2B5EF4-FFF2-40B4-BE49-F238E27FC236}">
              <a16:creationId xmlns:a16="http://schemas.microsoft.com/office/drawing/2014/main" xmlns="" id="{00000000-0008-0000-0200-00004A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75" name="TextBox 1">
          <a:extLst>
            <a:ext uri="{FF2B5EF4-FFF2-40B4-BE49-F238E27FC236}">
              <a16:creationId xmlns:a16="http://schemas.microsoft.com/office/drawing/2014/main" xmlns="" id="{00000000-0008-0000-0200-00004B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76" name="TextBox 1">
          <a:extLst>
            <a:ext uri="{FF2B5EF4-FFF2-40B4-BE49-F238E27FC236}">
              <a16:creationId xmlns:a16="http://schemas.microsoft.com/office/drawing/2014/main" xmlns="" id="{00000000-0008-0000-0200-00004C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77" name="TextBox 76">
          <a:extLst>
            <a:ext uri="{FF2B5EF4-FFF2-40B4-BE49-F238E27FC236}">
              <a16:creationId xmlns:a16="http://schemas.microsoft.com/office/drawing/2014/main" xmlns="" id="{00000000-0008-0000-0200-00004D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78" name="TextBox 1">
          <a:extLst>
            <a:ext uri="{FF2B5EF4-FFF2-40B4-BE49-F238E27FC236}">
              <a16:creationId xmlns:a16="http://schemas.microsoft.com/office/drawing/2014/main" xmlns="" id="{00000000-0008-0000-0200-00004E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79" name="TextBox 1">
          <a:extLst>
            <a:ext uri="{FF2B5EF4-FFF2-40B4-BE49-F238E27FC236}">
              <a16:creationId xmlns:a16="http://schemas.microsoft.com/office/drawing/2014/main" xmlns="" id="{00000000-0008-0000-0200-00004F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80" name="TextBox 1">
          <a:extLst>
            <a:ext uri="{FF2B5EF4-FFF2-40B4-BE49-F238E27FC236}">
              <a16:creationId xmlns:a16="http://schemas.microsoft.com/office/drawing/2014/main" xmlns="" id="{00000000-0008-0000-0200-000050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81" name="TextBox 1">
          <a:extLst>
            <a:ext uri="{FF2B5EF4-FFF2-40B4-BE49-F238E27FC236}">
              <a16:creationId xmlns:a16="http://schemas.microsoft.com/office/drawing/2014/main" xmlns="" id="{00000000-0008-0000-0200-000051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82" name="TextBox 1">
          <a:extLst>
            <a:ext uri="{FF2B5EF4-FFF2-40B4-BE49-F238E27FC236}">
              <a16:creationId xmlns:a16="http://schemas.microsoft.com/office/drawing/2014/main" xmlns="" id="{00000000-0008-0000-0200-000052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83" name="TextBox 1">
          <a:extLst>
            <a:ext uri="{FF2B5EF4-FFF2-40B4-BE49-F238E27FC236}">
              <a16:creationId xmlns:a16="http://schemas.microsoft.com/office/drawing/2014/main" xmlns="" id="{00000000-0008-0000-0200-000053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84" name="TextBox 1">
          <a:extLst>
            <a:ext uri="{FF2B5EF4-FFF2-40B4-BE49-F238E27FC236}">
              <a16:creationId xmlns:a16="http://schemas.microsoft.com/office/drawing/2014/main" xmlns="" id="{00000000-0008-0000-0200-000054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85" name="TextBox 1">
          <a:extLst>
            <a:ext uri="{FF2B5EF4-FFF2-40B4-BE49-F238E27FC236}">
              <a16:creationId xmlns:a16="http://schemas.microsoft.com/office/drawing/2014/main" xmlns="" id="{00000000-0008-0000-0200-000055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86" name="TextBox 1">
          <a:extLst>
            <a:ext uri="{FF2B5EF4-FFF2-40B4-BE49-F238E27FC236}">
              <a16:creationId xmlns:a16="http://schemas.microsoft.com/office/drawing/2014/main" xmlns="" id="{00000000-0008-0000-0200-000056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87" name="TextBox 1">
          <a:extLst>
            <a:ext uri="{FF2B5EF4-FFF2-40B4-BE49-F238E27FC236}">
              <a16:creationId xmlns:a16="http://schemas.microsoft.com/office/drawing/2014/main" xmlns="" id="{00000000-0008-0000-0200-000057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88" name="TextBox 1">
          <a:extLst>
            <a:ext uri="{FF2B5EF4-FFF2-40B4-BE49-F238E27FC236}">
              <a16:creationId xmlns:a16="http://schemas.microsoft.com/office/drawing/2014/main" xmlns="" id="{00000000-0008-0000-0200-000058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89" name="TextBox 1">
          <a:extLst>
            <a:ext uri="{FF2B5EF4-FFF2-40B4-BE49-F238E27FC236}">
              <a16:creationId xmlns:a16="http://schemas.microsoft.com/office/drawing/2014/main" xmlns="" id="{00000000-0008-0000-0200-000059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87</xdr:row>
      <xdr:rowOff>0</xdr:rowOff>
    </xdr:from>
    <xdr:ext cx="184731" cy="264560"/>
    <xdr:sp macro="" textlink="">
      <xdr:nvSpPr>
        <xdr:cNvPr id="90" name="TextBox 1">
          <a:extLst>
            <a:ext uri="{FF2B5EF4-FFF2-40B4-BE49-F238E27FC236}">
              <a16:creationId xmlns:a16="http://schemas.microsoft.com/office/drawing/2014/main" xmlns="" id="{00000000-0008-0000-0200-00005A000000}"/>
            </a:ext>
          </a:extLst>
        </xdr:cNvPr>
        <xdr:cNvSpPr txBox="1"/>
      </xdr:nvSpPr>
      <xdr:spPr>
        <a:xfrm>
          <a:off x="1127760"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84731" cy="264560"/>
    <xdr:sp macro="" textlink="">
      <xdr:nvSpPr>
        <xdr:cNvPr id="91" name="TextBox 1">
          <a:extLst>
            <a:ext uri="{FF2B5EF4-FFF2-40B4-BE49-F238E27FC236}">
              <a16:creationId xmlns:a16="http://schemas.microsoft.com/office/drawing/2014/main" xmlns="" id="{00000000-0008-0000-0200-00005B000000}"/>
            </a:ext>
          </a:extLst>
        </xdr:cNvPr>
        <xdr:cNvSpPr txBox="1"/>
      </xdr:nvSpPr>
      <xdr:spPr>
        <a:xfrm>
          <a:off x="1133475" y="459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92" name="TextBox 91">
          <a:extLst>
            <a:ext uri="{FF2B5EF4-FFF2-40B4-BE49-F238E27FC236}">
              <a16:creationId xmlns:a16="http://schemas.microsoft.com/office/drawing/2014/main" xmlns="" id="{00000000-0008-0000-0200-00005C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87</xdr:row>
      <xdr:rowOff>0</xdr:rowOff>
    </xdr:from>
    <xdr:ext cx="184731" cy="292906"/>
    <xdr:sp macro="" textlink="">
      <xdr:nvSpPr>
        <xdr:cNvPr id="93" name="TextBox 1">
          <a:extLst>
            <a:ext uri="{FF2B5EF4-FFF2-40B4-BE49-F238E27FC236}">
              <a16:creationId xmlns:a16="http://schemas.microsoft.com/office/drawing/2014/main" xmlns="" id="{00000000-0008-0000-0200-00005D000000}"/>
            </a:ext>
          </a:extLst>
        </xdr:cNvPr>
        <xdr:cNvSpPr txBox="1"/>
      </xdr:nvSpPr>
      <xdr:spPr>
        <a:xfrm>
          <a:off x="1137285" y="45910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94" name="TextBox 1">
          <a:extLst>
            <a:ext uri="{FF2B5EF4-FFF2-40B4-BE49-F238E27FC236}">
              <a16:creationId xmlns:a16="http://schemas.microsoft.com/office/drawing/2014/main" xmlns="" id="{00000000-0008-0000-0200-00005E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87</xdr:row>
      <xdr:rowOff>0</xdr:rowOff>
    </xdr:from>
    <xdr:ext cx="184731" cy="292906"/>
    <xdr:sp macro="" textlink="">
      <xdr:nvSpPr>
        <xdr:cNvPr id="95" name="TextBox 1">
          <a:extLst>
            <a:ext uri="{FF2B5EF4-FFF2-40B4-BE49-F238E27FC236}">
              <a16:creationId xmlns:a16="http://schemas.microsoft.com/office/drawing/2014/main" xmlns="" id="{00000000-0008-0000-0200-00005F000000}"/>
            </a:ext>
          </a:extLst>
        </xdr:cNvPr>
        <xdr:cNvSpPr txBox="1"/>
      </xdr:nvSpPr>
      <xdr:spPr>
        <a:xfrm>
          <a:off x="1137285" y="45910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96" name="TextBox 1">
          <a:extLst>
            <a:ext uri="{FF2B5EF4-FFF2-40B4-BE49-F238E27FC236}">
              <a16:creationId xmlns:a16="http://schemas.microsoft.com/office/drawing/2014/main" xmlns="" id="{00000000-0008-0000-0200-000060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87</xdr:row>
      <xdr:rowOff>0</xdr:rowOff>
    </xdr:from>
    <xdr:ext cx="184731" cy="292906"/>
    <xdr:sp macro="" textlink="">
      <xdr:nvSpPr>
        <xdr:cNvPr id="97" name="TextBox 1">
          <a:extLst>
            <a:ext uri="{FF2B5EF4-FFF2-40B4-BE49-F238E27FC236}">
              <a16:creationId xmlns:a16="http://schemas.microsoft.com/office/drawing/2014/main" xmlns="" id="{00000000-0008-0000-0200-000061000000}"/>
            </a:ext>
          </a:extLst>
        </xdr:cNvPr>
        <xdr:cNvSpPr txBox="1"/>
      </xdr:nvSpPr>
      <xdr:spPr>
        <a:xfrm>
          <a:off x="1137285" y="45910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98" name="TextBox 1">
          <a:extLst>
            <a:ext uri="{FF2B5EF4-FFF2-40B4-BE49-F238E27FC236}">
              <a16:creationId xmlns:a16="http://schemas.microsoft.com/office/drawing/2014/main" xmlns="" id="{00000000-0008-0000-0200-000062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87</xdr:row>
      <xdr:rowOff>0</xdr:rowOff>
    </xdr:from>
    <xdr:ext cx="184731" cy="292906"/>
    <xdr:sp macro="" textlink="">
      <xdr:nvSpPr>
        <xdr:cNvPr id="99" name="TextBox 1">
          <a:extLst>
            <a:ext uri="{FF2B5EF4-FFF2-40B4-BE49-F238E27FC236}">
              <a16:creationId xmlns:a16="http://schemas.microsoft.com/office/drawing/2014/main" xmlns="" id="{00000000-0008-0000-0200-000063000000}"/>
            </a:ext>
          </a:extLst>
        </xdr:cNvPr>
        <xdr:cNvSpPr txBox="1"/>
      </xdr:nvSpPr>
      <xdr:spPr>
        <a:xfrm>
          <a:off x="1137285" y="45910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100" name="TextBox 1">
          <a:extLst>
            <a:ext uri="{FF2B5EF4-FFF2-40B4-BE49-F238E27FC236}">
              <a16:creationId xmlns:a16="http://schemas.microsoft.com/office/drawing/2014/main" xmlns="" id="{00000000-0008-0000-0200-000064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87</xdr:row>
      <xdr:rowOff>0</xdr:rowOff>
    </xdr:from>
    <xdr:ext cx="184731" cy="292906"/>
    <xdr:sp macro="" textlink="">
      <xdr:nvSpPr>
        <xdr:cNvPr id="101" name="TextBox 1">
          <a:extLst>
            <a:ext uri="{FF2B5EF4-FFF2-40B4-BE49-F238E27FC236}">
              <a16:creationId xmlns:a16="http://schemas.microsoft.com/office/drawing/2014/main" xmlns="" id="{00000000-0008-0000-0200-000065000000}"/>
            </a:ext>
          </a:extLst>
        </xdr:cNvPr>
        <xdr:cNvSpPr txBox="1"/>
      </xdr:nvSpPr>
      <xdr:spPr>
        <a:xfrm>
          <a:off x="1137285" y="45910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102" name="TextBox 1">
          <a:extLst>
            <a:ext uri="{FF2B5EF4-FFF2-40B4-BE49-F238E27FC236}">
              <a16:creationId xmlns:a16="http://schemas.microsoft.com/office/drawing/2014/main" xmlns="" id="{00000000-0008-0000-0200-000066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87</xdr:row>
      <xdr:rowOff>0</xdr:rowOff>
    </xdr:from>
    <xdr:ext cx="184731" cy="292906"/>
    <xdr:sp macro="" textlink="">
      <xdr:nvSpPr>
        <xdr:cNvPr id="103" name="TextBox 1">
          <a:extLst>
            <a:ext uri="{FF2B5EF4-FFF2-40B4-BE49-F238E27FC236}">
              <a16:creationId xmlns:a16="http://schemas.microsoft.com/office/drawing/2014/main" xmlns="" id="{00000000-0008-0000-0200-000067000000}"/>
            </a:ext>
          </a:extLst>
        </xdr:cNvPr>
        <xdr:cNvSpPr txBox="1"/>
      </xdr:nvSpPr>
      <xdr:spPr>
        <a:xfrm>
          <a:off x="1137285" y="45910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104" name="TextBox 1">
          <a:extLst>
            <a:ext uri="{FF2B5EF4-FFF2-40B4-BE49-F238E27FC236}">
              <a16:creationId xmlns:a16="http://schemas.microsoft.com/office/drawing/2014/main" xmlns="" id="{00000000-0008-0000-0200-000068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87</xdr:row>
      <xdr:rowOff>0</xdr:rowOff>
    </xdr:from>
    <xdr:ext cx="184731" cy="292906"/>
    <xdr:sp macro="" textlink="">
      <xdr:nvSpPr>
        <xdr:cNvPr id="105" name="TextBox 1">
          <a:extLst>
            <a:ext uri="{FF2B5EF4-FFF2-40B4-BE49-F238E27FC236}">
              <a16:creationId xmlns:a16="http://schemas.microsoft.com/office/drawing/2014/main" xmlns="" id="{00000000-0008-0000-0200-000069000000}"/>
            </a:ext>
          </a:extLst>
        </xdr:cNvPr>
        <xdr:cNvSpPr txBox="1"/>
      </xdr:nvSpPr>
      <xdr:spPr>
        <a:xfrm>
          <a:off x="1137285" y="45910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106" name="TextBox 1">
          <a:extLst>
            <a:ext uri="{FF2B5EF4-FFF2-40B4-BE49-F238E27FC236}">
              <a16:creationId xmlns:a16="http://schemas.microsoft.com/office/drawing/2014/main" xmlns="" id="{00000000-0008-0000-0200-00006A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107" name="TextBox 106">
          <a:extLst>
            <a:ext uri="{FF2B5EF4-FFF2-40B4-BE49-F238E27FC236}">
              <a16:creationId xmlns:a16="http://schemas.microsoft.com/office/drawing/2014/main" xmlns="" id="{00000000-0008-0000-0200-00006B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87</xdr:row>
      <xdr:rowOff>0</xdr:rowOff>
    </xdr:from>
    <xdr:ext cx="184731" cy="292906"/>
    <xdr:sp macro="" textlink="">
      <xdr:nvSpPr>
        <xdr:cNvPr id="108" name="TextBox 1">
          <a:extLst>
            <a:ext uri="{FF2B5EF4-FFF2-40B4-BE49-F238E27FC236}">
              <a16:creationId xmlns:a16="http://schemas.microsoft.com/office/drawing/2014/main" xmlns="" id="{00000000-0008-0000-0200-00006C000000}"/>
            </a:ext>
          </a:extLst>
        </xdr:cNvPr>
        <xdr:cNvSpPr txBox="1"/>
      </xdr:nvSpPr>
      <xdr:spPr>
        <a:xfrm>
          <a:off x="1137285" y="45910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109" name="TextBox 1">
          <a:extLst>
            <a:ext uri="{FF2B5EF4-FFF2-40B4-BE49-F238E27FC236}">
              <a16:creationId xmlns:a16="http://schemas.microsoft.com/office/drawing/2014/main" xmlns="" id="{00000000-0008-0000-0200-00006D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87</xdr:row>
      <xdr:rowOff>0</xdr:rowOff>
    </xdr:from>
    <xdr:ext cx="184731" cy="292906"/>
    <xdr:sp macro="" textlink="">
      <xdr:nvSpPr>
        <xdr:cNvPr id="110" name="TextBox 1">
          <a:extLst>
            <a:ext uri="{FF2B5EF4-FFF2-40B4-BE49-F238E27FC236}">
              <a16:creationId xmlns:a16="http://schemas.microsoft.com/office/drawing/2014/main" xmlns="" id="{00000000-0008-0000-0200-00006E000000}"/>
            </a:ext>
          </a:extLst>
        </xdr:cNvPr>
        <xdr:cNvSpPr txBox="1"/>
      </xdr:nvSpPr>
      <xdr:spPr>
        <a:xfrm>
          <a:off x="1137285" y="45910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111" name="TextBox 1">
          <a:extLst>
            <a:ext uri="{FF2B5EF4-FFF2-40B4-BE49-F238E27FC236}">
              <a16:creationId xmlns:a16="http://schemas.microsoft.com/office/drawing/2014/main" xmlns="" id="{00000000-0008-0000-0200-00006F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87</xdr:row>
      <xdr:rowOff>0</xdr:rowOff>
    </xdr:from>
    <xdr:ext cx="184731" cy="292906"/>
    <xdr:sp macro="" textlink="">
      <xdr:nvSpPr>
        <xdr:cNvPr id="112" name="TextBox 1">
          <a:extLst>
            <a:ext uri="{FF2B5EF4-FFF2-40B4-BE49-F238E27FC236}">
              <a16:creationId xmlns:a16="http://schemas.microsoft.com/office/drawing/2014/main" xmlns="" id="{00000000-0008-0000-0200-000070000000}"/>
            </a:ext>
          </a:extLst>
        </xdr:cNvPr>
        <xdr:cNvSpPr txBox="1"/>
      </xdr:nvSpPr>
      <xdr:spPr>
        <a:xfrm>
          <a:off x="1137285" y="45910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113" name="TextBox 1">
          <a:extLst>
            <a:ext uri="{FF2B5EF4-FFF2-40B4-BE49-F238E27FC236}">
              <a16:creationId xmlns:a16="http://schemas.microsoft.com/office/drawing/2014/main" xmlns="" id="{00000000-0008-0000-0200-000071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87</xdr:row>
      <xdr:rowOff>0</xdr:rowOff>
    </xdr:from>
    <xdr:ext cx="184731" cy="292906"/>
    <xdr:sp macro="" textlink="">
      <xdr:nvSpPr>
        <xdr:cNvPr id="114" name="TextBox 1">
          <a:extLst>
            <a:ext uri="{FF2B5EF4-FFF2-40B4-BE49-F238E27FC236}">
              <a16:creationId xmlns:a16="http://schemas.microsoft.com/office/drawing/2014/main" xmlns="" id="{00000000-0008-0000-0200-000072000000}"/>
            </a:ext>
          </a:extLst>
        </xdr:cNvPr>
        <xdr:cNvSpPr txBox="1"/>
      </xdr:nvSpPr>
      <xdr:spPr>
        <a:xfrm>
          <a:off x="1137285" y="45910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115" name="TextBox 1">
          <a:extLst>
            <a:ext uri="{FF2B5EF4-FFF2-40B4-BE49-F238E27FC236}">
              <a16:creationId xmlns:a16="http://schemas.microsoft.com/office/drawing/2014/main" xmlns="" id="{00000000-0008-0000-0200-000073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87</xdr:row>
      <xdr:rowOff>0</xdr:rowOff>
    </xdr:from>
    <xdr:ext cx="184731" cy="292906"/>
    <xdr:sp macro="" textlink="">
      <xdr:nvSpPr>
        <xdr:cNvPr id="116" name="TextBox 1">
          <a:extLst>
            <a:ext uri="{FF2B5EF4-FFF2-40B4-BE49-F238E27FC236}">
              <a16:creationId xmlns:a16="http://schemas.microsoft.com/office/drawing/2014/main" xmlns="" id="{00000000-0008-0000-0200-000074000000}"/>
            </a:ext>
          </a:extLst>
        </xdr:cNvPr>
        <xdr:cNvSpPr txBox="1"/>
      </xdr:nvSpPr>
      <xdr:spPr>
        <a:xfrm>
          <a:off x="1137285" y="45910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117" name="TextBox 1">
          <a:extLst>
            <a:ext uri="{FF2B5EF4-FFF2-40B4-BE49-F238E27FC236}">
              <a16:creationId xmlns:a16="http://schemas.microsoft.com/office/drawing/2014/main" xmlns="" id="{00000000-0008-0000-0200-000075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87</xdr:row>
      <xdr:rowOff>0</xdr:rowOff>
    </xdr:from>
    <xdr:ext cx="184731" cy="292906"/>
    <xdr:sp macro="" textlink="">
      <xdr:nvSpPr>
        <xdr:cNvPr id="118" name="TextBox 1">
          <a:extLst>
            <a:ext uri="{FF2B5EF4-FFF2-40B4-BE49-F238E27FC236}">
              <a16:creationId xmlns:a16="http://schemas.microsoft.com/office/drawing/2014/main" xmlns="" id="{00000000-0008-0000-0200-000076000000}"/>
            </a:ext>
          </a:extLst>
        </xdr:cNvPr>
        <xdr:cNvSpPr txBox="1"/>
      </xdr:nvSpPr>
      <xdr:spPr>
        <a:xfrm>
          <a:off x="1137285" y="45910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119" name="TextBox 1">
          <a:extLst>
            <a:ext uri="{FF2B5EF4-FFF2-40B4-BE49-F238E27FC236}">
              <a16:creationId xmlns:a16="http://schemas.microsoft.com/office/drawing/2014/main" xmlns="" id="{00000000-0008-0000-0200-000077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87</xdr:row>
      <xdr:rowOff>0</xdr:rowOff>
    </xdr:from>
    <xdr:ext cx="184731" cy="292906"/>
    <xdr:sp macro="" textlink="">
      <xdr:nvSpPr>
        <xdr:cNvPr id="120" name="TextBox 1">
          <a:extLst>
            <a:ext uri="{FF2B5EF4-FFF2-40B4-BE49-F238E27FC236}">
              <a16:creationId xmlns:a16="http://schemas.microsoft.com/office/drawing/2014/main" xmlns="" id="{00000000-0008-0000-0200-000078000000}"/>
            </a:ext>
          </a:extLst>
        </xdr:cNvPr>
        <xdr:cNvSpPr txBox="1"/>
      </xdr:nvSpPr>
      <xdr:spPr>
        <a:xfrm>
          <a:off x="1137285" y="45910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87</xdr:row>
      <xdr:rowOff>0</xdr:rowOff>
    </xdr:from>
    <xdr:ext cx="194454" cy="292906"/>
    <xdr:sp macro="" textlink="">
      <xdr:nvSpPr>
        <xdr:cNvPr id="121" name="TextBox 1">
          <a:extLst>
            <a:ext uri="{FF2B5EF4-FFF2-40B4-BE49-F238E27FC236}">
              <a16:creationId xmlns:a16="http://schemas.microsoft.com/office/drawing/2014/main" xmlns="" id="{00000000-0008-0000-0200-000079000000}"/>
            </a:ext>
          </a:extLst>
        </xdr:cNvPr>
        <xdr:cNvSpPr txBox="1"/>
      </xdr:nvSpPr>
      <xdr:spPr>
        <a:xfrm>
          <a:off x="1133475" y="45910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819150</xdr:colOff>
      <xdr:row>157</xdr:row>
      <xdr:rowOff>0</xdr:rowOff>
    </xdr:from>
    <xdr:ext cx="184731" cy="264560"/>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3" name="TextBox 1">
          <a:extLst>
            <a:ext uri="{FF2B5EF4-FFF2-40B4-BE49-F238E27FC236}">
              <a16:creationId xmlns:a16="http://schemas.microsoft.com/office/drawing/2014/main" xmlns="" id="{00000000-0008-0000-0000-000003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4" name="TextBox 1">
          <a:extLst>
            <a:ext uri="{FF2B5EF4-FFF2-40B4-BE49-F238E27FC236}">
              <a16:creationId xmlns:a16="http://schemas.microsoft.com/office/drawing/2014/main" xmlns="" id="{00000000-0008-0000-0000-000004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5" name="TextBox 1">
          <a:extLst>
            <a:ext uri="{FF2B5EF4-FFF2-40B4-BE49-F238E27FC236}">
              <a16:creationId xmlns:a16="http://schemas.microsoft.com/office/drawing/2014/main" xmlns="" id="{00000000-0008-0000-0000-000005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6" name="TextBox 1">
          <a:extLst>
            <a:ext uri="{FF2B5EF4-FFF2-40B4-BE49-F238E27FC236}">
              <a16:creationId xmlns:a16="http://schemas.microsoft.com/office/drawing/2014/main" xmlns="" id="{00000000-0008-0000-0000-000006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7" name="TextBox 1">
          <a:extLst>
            <a:ext uri="{FF2B5EF4-FFF2-40B4-BE49-F238E27FC236}">
              <a16:creationId xmlns:a16="http://schemas.microsoft.com/office/drawing/2014/main" xmlns="" id="{00000000-0008-0000-0000-000007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8" name="TextBox 1">
          <a:extLst>
            <a:ext uri="{FF2B5EF4-FFF2-40B4-BE49-F238E27FC236}">
              <a16:creationId xmlns:a16="http://schemas.microsoft.com/office/drawing/2014/main" xmlns="" id="{00000000-0008-0000-0000-000008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9" name="TextBox 1">
          <a:extLst>
            <a:ext uri="{FF2B5EF4-FFF2-40B4-BE49-F238E27FC236}">
              <a16:creationId xmlns:a16="http://schemas.microsoft.com/office/drawing/2014/main" xmlns="" id="{00000000-0008-0000-0000-000009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0" name="TextBox 1">
          <a:extLst>
            <a:ext uri="{FF2B5EF4-FFF2-40B4-BE49-F238E27FC236}">
              <a16:creationId xmlns:a16="http://schemas.microsoft.com/office/drawing/2014/main" xmlns="" id="{00000000-0008-0000-0000-00000A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1" name="TextBox 1">
          <a:extLst>
            <a:ext uri="{FF2B5EF4-FFF2-40B4-BE49-F238E27FC236}">
              <a16:creationId xmlns:a16="http://schemas.microsoft.com/office/drawing/2014/main" xmlns="" id="{00000000-0008-0000-0000-00000B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2" name="TextBox 1">
          <a:extLst>
            <a:ext uri="{FF2B5EF4-FFF2-40B4-BE49-F238E27FC236}">
              <a16:creationId xmlns:a16="http://schemas.microsoft.com/office/drawing/2014/main" xmlns="" id="{00000000-0008-0000-0000-00000C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3" name="TextBox 1">
          <a:extLst>
            <a:ext uri="{FF2B5EF4-FFF2-40B4-BE49-F238E27FC236}">
              <a16:creationId xmlns:a16="http://schemas.microsoft.com/office/drawing/2014/main" xmlns="" id="{00000000-0008-0000-0000-00000D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4" name="TextBox 1">
          <a:extLst>
            <a:ext uri="{FF2B5EF4-FFF2-40B4-BE49-F238E27FC236}">
              <a16:creationId xmlns:a16="http://schemas.microsoft.com/office/drawing/2014/main" xmlns="" id="{00000000-0008-0000-0000-00000E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5" name="TextBox 1">
          <a:extLst>
            <a:ext uri="{FF2B5EF4-FFF2-40B4-BE49-F238E27FC236}">
              <a16:creationId xmlns:a16="http://schemas.microsoft.com/office/drawing/2014/main" xmlns="" id="{00000000-0008-0000-0000-00000F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6" name="TextBox 1">
          <a:extLst>
            <a:ext uri="{FF2B5EF4-FFF2-40B4-BE49-F238E27FC236}">
              <a16:creationId xmlns:a16="http://schemas.microsoft.com/office/drawing/2014/main" xmlns="" id="{00000000-0008-0000-0000-000010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7" name="TextBox 16">
          <a:extLst>
            <a:ext uri="{FF2B5EF4-FFF2-40B4-BE49-F238E27FC236}">
              <a16:creationId xmlns:a16="http://schemas.microsoft.com/office/drawing/2014/main" xmlns="" id="{00000000-0008-0000-0000-000011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8" name="TextBox 1">
          <a:extLst>
            <a:ext uri="{FF2B5EF4-FFF2-40B4-BE49-F238E27FC236}">
              <a16:creationId xmlns:a16="http://schemas.microsoft.com/office/drawing/2014/main" xmlns="" id="{00000000-0008-0000-0000-000012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9" name="TextBox 1">
          <a:extLst>
            <a:ext uri="{FF2B5EF4-FFF2-40B4-BE49-F238E27FC236}">
              <a16:creationId xmlns:a16="http://schemas.microsoft.com/office/drawing/2014/main" xmlns="" id="{00000000-0008-0000-0000-000013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20" name="TextBox 1">
          <a:extLst>
            <a:ext uri="{FF2B5EF4-FFF2-40B4-BE49-F238E27FC236}">
              <a16:creationId xmlns:a16="http://schemas.microsoft.com/office/drawing/2014/main" xmlns="" id="{00000000-0008-0000-0000-000014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21" name="TextBox 1">
          <a:extLst>
            <a:ext uri="{FF2B5EF4-FFF2-40B4-BE49-F238E27FC236}">
              <a16:creationId xmlns:a16="http://schemas.microsoft.com/office/drawing/2014/main" xmlns="" id="{00000000-0008-0000-0000-000015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22" name="TextBox 1">
          <a:extLst>
            <a:ext uri="{FF2B5EF4-FFF2-40B4-BE49-F238E27FC236}">
              <a16:creationId xmlns:a16="http://schemas.microsoft.com/office/drawing/2014/main" xmlns="" id="{00000000-0008-0000-0000-000016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23" name="TextBox 1">
          <a:extLst>
            <a:ext uri="{FF2B5EF4-FFF2-40B4-BE49-F238E27FC236}">
              <a16:creationId xmlns:a16="http://schemas.microsoft.com/office/drawing/2014/main" xmlns="" id="{00000000-0008-0000-0000-000017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24" name="TextBox 1">
          <a:extLst>
            <a:ext uri="{FF2B5EF4-FFF2-40B4-BE49-F238E27FC236}">
              <a16:creationId xmlns:a16="http://schemas.microsoft.com/office/drawing/2014/main" xmlns="" id="{00000000-0008-0000-0000-000018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25" name="TextBox 1">
          <a:extLst>
            <a:ext uri="{FF2B5EF4-FFF2-40B4-BE49-F238E27FC236}">
              <a16:creationId xmlns:a16="http://schemas.microsoft.com/office/drawing/2014/main" xmlns="" id="{00000000-0008-0000-0000-000019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26" name="TextBox 1">
          <a:extLst>
            <a:ext uri="{FF2B5EF4-FFF2-40B4-BE49-F238E27FC236}">
              <a16:creationId xmlns:a16="http://schemas.microsoft.com/office/drawing/2014/main" xmlns="" id="{00000000-0008-0000-0000-00001A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27" name="TextBox 1">
          <a:extLst>
            <a:ext uri="{FF2B5EF4-FFF2-40B4-BE49-F238E27FC236}">
              <a16:creationId xmlns:a16="http://schemas.microsoft.com/office/drawing/2014/main" xmlns="" id="{00000000-0008-0000-0000-00001B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28" name="TextBox 1">
          <a:extLst>
            <a:ext uri="{FF2B5EF4-FFF2-40B4-BE49-F238E27FC236}">
              <a16:creationId xmlns:a16="http://schemas.microsoft.com/office/drawing/2014/main" xmlns="" id="{00000000-0008-0000-0000-00001C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29" name="TextBox 1">
          <a:extLst>
            <a:ext uri="{FF2B5EF4-FFF2-40B4-BE49-F238E27FC236}">
              <a16:creationId xmlns:a16="http://schemas.microsoft.com/office/drawing/2014/main" xmlns="" id="{00000000-0008-0000-0000-00001D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30" name="TextBox 1">
          <a:extLst>
            <a:ext uri="{FF2B5EF4-FFF2-40B4-BE49-F238E27FC236}">
              <a16:creationId xmlns:a16="http://schemas.microsoft.com/office/drawing/2014/main" xmlns="" id="{00000000-0008-0000-0000-00001E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31" name="TextBox 1">
          <a:extLst>
            <a:ext uri="{FF2B5EF4-FFF2-40B4-BE49-F238E27FC236}">
              <a16:creationId xmlns:a16="http://schemas.microsoft.com/office/drawing/2014/main" xmlns="" id="{00000000-0008-0000-0000-00001F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32" name="TextBox 31">
          <a:extLst>
            <a:ext uri="{FF2B5EF4-FFF2-40B4-BE49-F238E27FC236}">
              <a16:creationId xmlns:a16="http://schemas.microsoft.com/office/drawing/2014/main" xmlns="" id="{00000000-0008-0000-0000-000020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33" name="TextBox 1">
          <a:extLst>
            <a:ext uri="{FF2B5EF4-FFF2-40B4-BE49-F238E27FC236}">
              <a16:creationId xmlns:a16="http://schemas.microsoft.com/office/drawing/2014/main" xmlns="" id="{00000000-0008-0000-0000-000021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34" name="TextBox 1">
          <a:extLst>
            <a:ext uri="{FF2B5EF4-FFF2-40B4-BE49-F238E27FC236}">
              <a16:creationId xmlns:a16="http://schemas.microsoft.com/office/drawing/2014/main" xmlns="" id="{00000000-0008-0000-0000-000022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35" name="TextBox 1">
          <a:extLst>
            <a:ext uri="{FF2B5EF4-FFF2-40B4-BE49-F238E27FC236}">
              <a16:creationId xmlns:a16="http://schemas.microsoft.com/office/drawing/2014/main" xmlns="" id="{00000000-0008-0000-0000-000023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36" name="TextBox 1">
          <a:extLst>
            <a:ext uri="{FF2B5EF4-FFF2-40B4-BE49-F238E27FC236}">
              <a16:creationId xmlns:a16="http://schemas.microsoft.com/office/drawing/2014/main" xmlns="" id="{00000000-0008-0000-0000-000024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37" name="TextBox 1">
          <a:extLst>
            <a:ext uri="{FF2B5EF4-FFF2-40B4-BE49-F238E27FC236}">
              <a16:creationId xmlns:a16="http://schemas.microsoft.com/office/drawing/2014/main" xmlns="" id="{00000000-0008-0000-0000-000025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38" name="TextBox 1">
          <a:extLst>
            <a:ext uri="{FF2B5EF4-FFF2-40B4-BE49-F238E27FC236}">
              <a16:creationId xmlns:a16="http://schemas.microsoft.com/office/drawing/2014/main" xmlns="" id="{00000000-0008-0000-0000-000026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39" name="TextBox 1">
          <a:extLst>
            <a:ext uri="{FF2B5EF4-FFF2-40B4-BE49-F238E27FC236}">
              <a16:creationId xmlns:a16="http://schemas.microsoft.com/office/drawing/2014/main" xmlns="" id="{00000000-0008-0000-0000-000027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40" name="TextBox 1">
          <a:extLst>
            <a:ext uri="{FF2B5EF4-FFF2-40B4-BE49-F238E27FC236}">
              <a16:creationId xmlns:a16="http://schemas.microsoft.com/office/drawing/2014/main" xmlns="" id="{00000000-0008-0000-0000-000028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41" name="TextBox 1">
          <a:extLst>
            <a:ext uri="{FF2B5EF4-FFF2-40B4-BE49-F238E27FC236}">
              <a16:creationId xmlns:a16="http://schemas.microsoft.com/office/drawing/2014/main" xmlns="" id="{00000000-0008-0000-0000-000029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42" name="TextBox 1">
          <a:extLst>
            <a:ext uri="{FF2B5EF4-FFF2-40B4-BE49-F238E27FC236}">
              <a16:creationId xmlns:a16="http://schemas.microsoft.com/office/drawing/2014/main" xmlns="" id="{00000000-0008-0000-0000-00002A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43" name="TextBox 1">
          <a:extLst>
            <a:ext uri="{FF2B5EF4-FFF2-40B4-BE49-F238E27FC236}">
              <a16:creationId xmlns:a16="http://schemas.microsoft.com/office/drawing/2014/main" xmlns="" id="{00000000-0008-0000-0000-00002B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44" name="TextBox 1">
          <a:extLst>
            <a:ext uri="{FF2B5EF4-FFF2-40B4-BE49-F238E27FC236}">
              <a16:creationId xmlns:a16="http://schemas.microsoft.com/office/drawing/2014/main" xmlns="" id="{00000000-0008-0000-0000-00002C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45" name="TextBox 1">
          <a:extLst>
            <a:ext uri="{FF2B5EF4-FFF2-40B4-BE49-F238E27FC236}">
              <a16:creationId xmlns:a16="http://schemas.microsoft.com/office/drawing/2014/main" xmlns="" id="{00000000-0008-0000-0000-00002D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46" name="TextBox 1">
          <a:extLst>
            <a:ext uri="{FF2B5EF4-FFF2-40B4-BE49-F238E27FC236}">
              <a16:creationId xmlns:a16="http://schemas.microsoft.com/office/drawing/2014/main" xmlns="" id="{00000000-0008-0000-0000-00002E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47" name="TextBox 46">
          <a:extLst>
            <a:ext uri="{FF2B5EF4-FFF2-40B4-BE49-F238E27FC236}">
              <a16:creationId xmlns:a16="http://schemas.microsoft.com/office/drawing/2014/main" xmlns="" id="{00000000-0008-0000-0000-00002F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48" name="TextBox 1">
          <a:extLst>
            <a:ext uri="{FF2B5EF4-FFF2-40B4-BE49-F238E27FC236}">
              <a16:creationId xmlns:a16="http://schemas.microsoft.com/office/drawing/2014/main" xmlns="" id="{00000000-0008-0000-0000-000030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49" name="TextBox 1">
          <a:extLst>
            <a:ext uri="{FF2B5EF4-FFF2-40B4-BE49-F238E27FC236}">
              <a16:creationId xmlns:a16="http://schemas.microsoft.com/office/drawing/2014/main" xmlns="" id="{00000000-0008-0000-0000-000031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50" name="TextBox 1">
          <a:extLst>
            <a:ext uri="{FF2B5EF4-FFF2-40B4-BE49-F238E27FC236}">
              <a16:creationId xmlns:a16="http://schemas.microsoft.com/office/drawing/2014/main" xmlns="" id="{00000000-0008-0000-0000-000032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51" name="TextBox 1">
          <a:extLst>
            <a:ext uri="{FF2B5EF4-FFF2-40B4-BE49-F238E27FC236}">
              <a16:creationId xmlns:a16="http://schemas.microsoft.com/office/drawing/2014/main" xmlns="" id="{00000000-0008-0000-0000-000033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52" name="TextBox 1">
          <a:extLst>
            <a:ext uri="{FF2B5EF4-FFF2-40B4-BE49-F238E27FC236}">
              <a16:creationId xmlns:a16="http://schemas.microsoft.com/office/drawing/2014/main" xmlns="" id="{00000000-0008-0000-0000-000034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53" name="TextBox 1">
          <a:extLst>
            <a:ext uri="{FF2B5EF4-FFF2-40B4-BE49-F238E27FC236}">
              <a16:creationId xmlns:a16="http://schemas.microsoft.com/office/drawing/2014/main" xmlns="" id="{00000000-0008-0000-0000-000035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54" name="TextBox 1">
          <a:extLst>
            <a:ext uri="{FF2B5EF4-FFF2-40B4-BE49-F238E27FC236}">
              <a16:creationId xmlns:a16="http://schemas.microsoft.com/office/drawing/2014/main" xmlns="" id="{00000000-0008-0000-0000-000036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55" name="TextBox 1">
          <a:extLst>
            <a:ext uri="{FF2B5EF4-FFF2-40B4-BE49-F238E27FC236}">
              <a16:creationId xmlns:a16="http://schemas.microsoft.com/office/drawing/2014/main" xmlns="" id="{00000000-0008-0000-0000-000037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56" name="TextBox 1">
          <a:extLst>
            <a:ext uri="{FF2B5EF4-FFF2-40B4-BE49-F238E27FC236}">
              <a16:creationId xmlns:a16="http://schemas.microsoft.com/office/drawing/2014/main" xmlns="" id="{00000000-0008-0000-0000-000038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57" name="TextBox 1">
          <a:extLst>
            <a:ext uri="{FF2B5EF4-FFF2-40B4-BE49-F238E27FC236}">
              <a16:creationId xmlns:a16="http://schemas.microsoft.com/office/drawing/2014/main" xmlns="" id="{00000000-0008-0000-0000-000039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58" name="TextBox 1">
          <a:extLst>
            <a:ext uri="{FF2B5EF4-FFF2-40B4-BE49-F238E27FC236}">
              <a16:creationId xmlns:a16="http://schemas.microsoft.com/office/drawing/2014/main" xmlns="" id="{00000000-0008-0000-0000-00003A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59" name="TextBox 1">
          <a:extLst>
            <a:ext uri="{FF2B5EF4-FFF2-40B4-BE49-F238E27FC236}">
              <a16:creationId xmlns:a16="http://schemas.microsoft.com/office/drawing/2014/main" xmlns="" id="{00000000-0008-0000-0000-00003B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60" name="TextBox 1">
          <a:extLst>
            <a:ext uri="{FF2B5EF4-FFF2-40B4-BE49-F238E27FC236}">
              <a16:creationId xmlns:a16="http://schemas.microsoft.com/office/drawing/2014/main" xmlns="" id="{00000000-0008-0000-0000-00003C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61" name="TextBox 1">
          <a:extLst>
            <a:ext uri="{FF2B5EF4-FFF2-40B4-BE49-F238E27FC236}">
              <a16:creationId xmlns:a16="http://schemas.microsoft.com/office/drawing/2014/main" xmlns="" id="{00000000-0008-0000-0000-00003D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62" name="TextBox 61">
          <a:extLst>
            <a:ext uri="{FF2B5EF4-FFF2-40B4-BE49-F238E27FC236}">
              <a16:creationId xmlns:a16="http://schemas.microsoft.com/office/drawing/2014/main" xmlns="" id="{00000000-0008-0000-0000-00003E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63" name="TextBox 1">
          <a:extLst>
            <a:ext uri="{FF2B5EF4-FFF2-40B4-BE49-F238E27FC236}">
              <a16:creationId xmlns:a16="http://schemas.microsoft.com/office/drawing/2014/main" xmlns="" id="{00000000-0008-0000-0000-00003F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64" name="TextBox 1">
          <a:extLst>
            <a:ext uri="{FF2B5EF4-FFF2-40B4-BE49-F238E27FC236}">
              <a16:creationId xmlns:a16="http://schemas.microsoft.com/office/drawing/2014/main" xmlns="" id="{00000000-0008-0000-0000-000040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65" name="TextBox 1">
          <a:extLst>
            <a:ext uri="{FF2B5EF4-FFF2-40B4-BE49-F238E27FC236}">
              <a16:creationId xmlns:a16="http://schemas.microsoft.com/office/drawing/2014/main" xmlns="" id="{00000000-0008-0000-0000-000041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66" name="TextBox 1">
          <a:extLst>
            <a:ext uri="{FF2B5EF4-FFF2-40B4-BE49-F238E27FC236}">
              <a16:creationId xmlns:a16="http://schemas.microsoft.com/office/drawing/2014/main" xmlns="" id="{00000000-0008-0000-0000-000042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67" name="TextBox 1">
          <a:extLst>
            <a:ext uri="{FF2B5EF4-FFF2-40B4-BE49-F238E27FC236}">
              <a16:creationId xmlns:a16="http://schemas.microsoft.com/office/drawing/2014/main" xmlns="" id="{00000000-0008-0000-0000-000043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68" name="TextBox 1">
          <a:extLst>
            <a:ext uri="{FF2B5EF4-FFF2-40B4-BE49-F238E27FC236}">
              <a16:creationId xmlns:a16="http://schemas.microsoft.com/office/drawing/2014/main" xmlns="" id="{00000000-0008-0000-0000-000044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69" name="TextBox 1">
          <a:extLst>
            <a:ext uri="{FF2B5EF4-FFF2-40B4-BE49-F238E27FC236}">
              <a16:creationId xmlns:a16="http://schemas.microsoft.com/office/drawing/2014/main" xmlns="" id="{00000000-0008-0000-0000-000045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70" name="TextBox 1">
          <a:extLst>
            <a:ext uri="{FF2B5EF4-FFF2-40B4-BE49-F238E27FC236}">
              <a16:creationId xmlns:a16="http://schemas.microsoft.com/office/drawing/2014/main" xmlns="" id="{00000000-0008-0000-0000-000046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71" name="TextBox 1">
          <a:extLst>
            <a:ext uri="{FF2B5EF4-FFF2-40B4-BE49-F238E27FC236}">
              <a16:creationId xmlns:a16="http://schemas.microsoft.com/office/drawing/2014/main" xmlns="" id="{00000000-0008-0000-0000-000047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72" name="TextBox 1">
          <a:extLst>
            <a:ext uri="{FF2B5EF4-FFF2-40B4-BE49-F238E27FC236}">
              <a16:creationId xmlns:a16="http://schemas.microsoft.com/office/drawing/2014/main" xmlns="" id="{00000000-0008-0000-0000-000048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73" name="TextBox 1">
          <a:extLst>
            <a:ext uri="{FF2B5EF4-FFF2-40B4-BE49-F238E27FC236}">
              <a16:creationId xmlns:a16="http://schemas.microsoft.com/office/drawing/2014/main" xmlns="" id="{00000000-0008-0000-0000-000049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74" name="TextBox 1">
          <a:extLst>
            <a:ext uri="{FF2B5EF4-FFF2-40B4-BE49-F238E27FC236}">
              <a16:creationId xmlns:a16="http://schemas.microsoft.com/office/drawing/2014/main" xmlns="" id="{00000000-0008-0000-0000-00004A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75" name="TextBox 1">
          <a:extLst>
            <a:ext uri="{FF2B5EF4-FFF2-40B4-BE49-F238E27FC236}">
              <a16:creationId xmlns:a16="http://schemas.microsoft.com/office/drawing/2014/main" xmlns="" id="{00000000-0008-0000-0000-00004B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76" name="TextBox 1">
          <a:extLst>
            <a:ext uri="{FF2B5EF4-FFF2-40B4-BE49-F238E27FC236}">
              <a16:creationId xmlns:a16="http://schemas.microsoft.com/office/drawing/2014/main" xmlns="" id="{00000000-0008-0000-0000-00004C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77" name="TextBox 76">
          <a:extLst>
            <a:ext uri="{FF2B5EF4-FFF2-40B4-BE49-F238E27FC236}">
              <a16:creationId xmlns:a16="http://schemas.microsoft.com/office/drawing/2014/main" xmlns="" id="{00000000-0008-0000-0000-00004D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78" name="TextBox 1">
          <a:extLst>
            <a:ext uri="{FF2B5EF4-FFF2-40B4-BE49-F238E27FC236}">
              <a16:creationId xmlns:a16="http://schemas.microsoft.com/office/drawing/2014/main" xmlns="" id="{00000000-0008-0000-0000-00004E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79" name="TextBox 1">
          <a:extLst>
            <a:ext uri="{FF2B5EF4-FFF2-40B4-BE49-F238E27FC236}">
              <a16:creationId xmlns:a16="http://schemas.microsoft.com/office/drawing/2014/main" xmlns="" id="{00000000-0008-0000-0000-00004F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80" name="TextBox 1">
          <a:extLst>
            <a:ext uri="{FF2B5EF4-FFF2-40B4-BE49-F238E27FC236}">
              <a16:creationId xmlns:a16="http://schemas.microsoft.com/office/drawing/2014/main" xmlns="" id="{00000000-0008-0000-0000-000050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81" name="TextBox 1">
          <a:extLst>
            <a:ext uri="{FF2B5EF4-FFF2-40B4-BE49-F238E27FC236}">
              <a16:creationId xmlns:a16="http://schemas.microsoft.com/office/drawing/2014/main" xmlns="" id="{00000000-0008-0000-0000-000051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82" name="TextBox 1">
          <a:extLst>
            <a:ext uri="{FF2B5EF4-FFF2-40B4-BE49-F238E27FC236}">
              <a16:creationId xmlns:a16="http://schemas.microsoft.com/office/drawing/2014/main" xmlns="" id="{00000000-0008-0000-0000-000052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83" name="TextBox 1">
          <a:extLst>
            <a:ext uri="{FF2B5EF4-FFF2-40B4-BE49-F238E27FC236}">
              <a16:creationId xmlns:a16="http://schemas.microsoft.com/office/drawing/2014/main" xmlns="" id="{00000000-0008-0000-0000-000053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84" name="TextBox 1">
          <a:extLst>
            <a:ext uri="{FF2B5EF4-FFF2-40B4-BE49-F238E27FC236}">
              <a16:creationId xmlns:a16="http://schemas.microsoft.com/office/drawing/2014/main" xmlns="" id="{00000000-0008-0000-0000-000054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85" name="TextBox 1">
          <a:extLst>
            <a:ext uri="{FF2B5EF4-FFF2-40B4-BE49-F238E27FC236}">
              <a16:creationId xmlns:a16="http://schemas.microsoft.com/office/drawing/2014/main" xmlns="" id="{00000000-0008-0000-0000-000055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86" name="TextBox 1">
          <a:extLst>
            <a:ext uri="{FF2B5EF4-FFF2-40B4-BE49-F238E27FC236}">
              <a16:creationId xmlns:a16="http://schemas.microsoft.com/office/drawing/2014/main" xmlns="" id="{00000000-0008-0000-0000-000056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87" name="TextBox 1">
          <a:extLst>
            <a:ext uri="{FF2B5EF4-FFF2-40B4-BE49-F238E27FC236}">
              <a16:creationId xmlns:a16="http://schemas.microsoft.com/office/drawing/2014/main" xmlns="" id="{00000000-0008-0000-0000-000057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88" name="TextBox 1">
          <a:extLst>
            <a:ext uri="{FF2B5EF4-FFF2-40B4-BE49-F238E27FC236}">
              <a16:creationId xmlns:a16="http://schemas.microsoft.com/office/drawing/2014/main" xmlns="" id="{00000000-0008-0000-0000-000058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89" name="TextBox 1">
          <a:extLst>
            <a:ext uri="{FF2B5EF4-FFF2-40B4-BE49-F238E27FC236}">
              <a16:creationId xmlns:a16="http://schemas.microsoft.com/office/drawing/2014/main" xmlns="" id="{00000000-0008-0000-0000-000059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90" name="TextBox 1">
          <a:extLst>
            <a:ext uri="{FF2B5EF4-FFF2-40B4-BE49-F238E27FC236}">
              <a16:creationId xmlns:a16="http://schemas.microsoft.com/office/drawing/2014/main" xmlns="" id="{00000000-0008-0000-0000-00005A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91" name="TextBox 1">
          <a:extLst>
            <a:ext uri="{FF2B5EF4-FFF2-40B4-BE49-F238E27FC236}">
              <a16:creationId xmlns:a16="http://schemas.microsoft.com/office/drawing/2014/main" xmlns="" id="{00000000-0008-0000-0000-00005B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92" name="TextBox 91">
          <a:extLst>
            <a:ext uri="{FF2B5EF4-FFF2-40B4-BE49-F238E27FC236}">
              <a16:creationId xmlns:a16="http://schemas.microsoft.com/office/drawing/2014/main" xmlns="" id="{00000000-0008-0000-0000-00005C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93" name="TextBox 1">
          <a:extLst>
            <a:ext uri="{FF2B5EF4-FFF2-40B4-BE49-F238E27FC236}">
              <a16:creationId xmlns:a16="http://schemas.microsoft.com/office/drawing/2014/main" xmlns="" id="{00000000-0008-0000-0000-00005D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94" name="TextBox 1">
          <a:extLst>
            <a:ext uri="{FF2B5EF4-FFF2-40B4-BE49-F238E27FC236}">
              <a16:creationId xmlns:a16="http://schemas.microsoft.com/office/drawing/2014/main" xmlns="" id="{00000000-0008-0000-0000-00005E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95" name="TextBox 1">
          <a:extLst>
            <a:ext uri="{FF2B5EF4-FFF2-40B4-BE49-F238E27FC236}">
              <a16:creationId xmlns:a16="http://schemas.microsoft.com/office/drawing/2014/main" xmlns="" id="{00000000-0008-0000-0000-00005F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96" name="TextBox 1">
          <a:extLst>
            <a:ext uri="{FF2B5EF4-FFF2-40B4-BE49-F238E27FC236}">
              <a16:creationId xmlns:a16="http://schemas.microsoft.com/office/drawing/2014/main" xmlns="" id="{00000000-0008-0000-0000-000060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97" name="TextBox 1">
          <a:extLst>
            <a:ext uri="{FF2B5EF4-FFF2-40B4-BE49-F238E27FC236}">
              <a16:creationId xmlns:a16="http://schemas.microsoft.com/office/drawing/2014/main" xmlns="" id="{00000000-0008-0000-0000-000061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98" name="TextBox 1">
          <a:extLst>
            <a:ext uri="{FF2B5EF4-FFF2-40B4-BE49-F238E27FC236}">
              <a16:creationId xmlns:a16="http://schemas.microsoft.com/office/drawing/2014/main" xmlns="" id="{00000000-0008-0000-0000-000062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99" name="TextBox 1">
          <a:extLst>
            <a:ext uri="{FF2B5EF4-FFF2-40B4-BE49-F238E27FC236}">
              <a16:creationId xmlns:a16="http://schemas.microsoft.com/office/drawing/2014/main" xmlns="" id="{00000000-0008-0000-0000-000063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100" name="TextBox 1">
          <a:extLst>
            <a:ext uri="{FF2B5EF4-FFF2-40B4-BE49-F238E27FC236}">
              <a16:creationId xmlns:a16="http://schemas.microsoft.com/office/drawing/2014/main" xmlns="" id="{00000000-0008-0000-0000-000064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101" name="TextBox 1">
          <a:extLst>
            <a:ext uri="{FF2B5EF4-FFF2-40B4-BE49-F238E27FC236}">
              <a16:creationId xmlns:a16="http://schemas.microsoft.com/office/drawing/2014/main" xmlns="" id="{00000000-0008-0000-0000-000065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102" name="TextBox 1">
          <a:extLst>
            <a:ext uri="{FF2B5EF4-FFF2-40B4-BE49-F238E27FC236}">
              <a16:creationId xmlns:a16="http://schemas.microsoft.com/office/drawing/2014/main" xmlns="" id="{00000000-0008-0000-0000-000066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103" name="TextBox 1">
          <a:extLst>
            <a:ext uri="{FF2B5EF4-FFF2-40B4-BE49-F238E27FC236}">
              <a16:creationId xmlns:a16="http://schemas.microsoft.com/office/drawing/2014/main" xmlns="" id="{00000000-0008-0000-0000-000067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104" name="TextBox 1">
          <a:extLst>
            <a:ext uri="{FF2B5EF4-FFF2-40B4-BE49-F238E27FC236}">
              <a16:creationId xmlns:a16="http://schemas.microsoft.com/office/drawing/2014/main" xmlns="" id="{00000000-0008-0000-0000-000068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105" name="TextBox 1">
          <a:extLst>
            <a:ext uri="{FF2B5EF4-FFF2-40B4-BE49-F238E27FC236}">
              <a16:creationId xmlns:a16="http://schemas.microsoft.com/office/drawing/2014/main" xmlns="" id="{00000000-0008-0000-0000-000069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106" name="TextBox 1">
          <a:extLst>
            <a:ext uri="{FF2B5EF4-FFF2-40B4-BE49-F238E27FC236}">
              <a16:creationId xmlns:a16="http://schemas.microsoft.com/office/drawing/2014/main" xmlns="" id="{00000000-0008-0000-0000-00006A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107" name="TextBox 106">
          <a:extLst>
            <a:ext uri="{FF2B5EF4-FFF2-40B4-BE49-F238E27FC236}">
              <a16:creationId xmlns:a16="http://schemas.microsoft.com/office/drawing/2014/main" xmlns="" id="{00000000-0008-0000-0000-00006B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108" name="TextBox 1">
          <a:extLst>
            <a:ext uri="{FF2B5EF4-FFF2-40B4-BE49-F238E27FC236}">
              <a16:creationId xmlns:a16="http://schemas.microsoft.com/office/drawing/2014/main" xmlns="" id="{00000000-0008-0000-0000-00006C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109" name="TextBox 1">
          <a:extLst>
            <a:ext uri="{FF2B5EF4-FFF2-40B4-BE49-F238E27FC236}">
              <a16:creationId xmlns:a16="http://schemas.microsoft.com/office/drawing/2014/main" xmlns="" id="{00000000-0008-0000-0000-00006D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110" name="TextBox 1">
          <a:extLst>
            <a:ext uri="{FF2B5EF4-FFF2-40B4-BE49-F238E27FC236}">
              <a16:creationId xmlns:a16="http://schemas.microsoft.com/office/drawing/2014/main" xmlns="" id="{00000000-0008-0000-0000-00006E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111" name="TextBox 1">
          <a:extLst>
            <a:ext uri="{FF2B5EF4-FFF2-40B4-BE49-F238E27FC236}">
              <a16:creationId xmlns:a16="http://schemas.microsoft.com/office/drawing/2014/main" xmlns="" id="{00000000-0008-0000-0000-00006F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112" name="TextBox 1">
          <a:extLst>
            <a:ext uri="{FF2B5EF4-FFF2-40B4-BE49-F238E27FC236}">
              <a16:creationId xmlns:a16="http://schemas.microsoft.com/office/drawing/2014/main" xmlns="" id="{00000000-0008-0000-0000-000070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113" name="TextBox 1">
          <a:extLst>
            <a:ext uri="{FF2B5EF4-FFF2-40B4-BE49-F238E27FC236}">
              <a16:creationId xmlns:a16="http://schemas.microsoft.com/office/drawing/2014/main" xmlns="" id="{00000000-0008-0000-0000-000071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114" name="TextBox 1">
          <a:extLst>
            <a:ext uri="{FF2B5EF4-FFF2-40B4-BE49-F238E27FC236}">
              <a16:creationId xmlns:a16="http://schemas.microsoft.com/office/drawing/2014/main" xmlns="" id="{00000000-0008-0000-0000-000072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115" name="TextBox 1">
          <a:extLst>
            <a:ext uri="{FF2B5EF4-FFF2-40B4-BE49-F238E27FC236}">
              <a16:creationId xmlns:a16="http://schemas.microsoft.com/office/drawing/2014/main" xmlns="" id="{00000000-0008-0000-0000-000073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116" name="TextBox 1">
          <a:extLst>
            <a:ext uri="{FF2B5EF4-FFF2-40B4-BE49-F238E27FC236}">
              <a16:creationId xmlns:a16="http://schemas.microsoft.com/office/drawing/2014/main" xmlns="" id="{00000000-0008-0000-0000-000074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117" name="TextBox 1">
          <a:extLst>
            <a:ext uri="{FF2B5EF4-FFF2-40B4-BE49-F238E27FC236}">
              <a16:creationId xmlns:a16="http://schemas.microsoft.com/office/drawing/2014/main" xmlns="" id="{00000000-0008-0000-0000-000075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118" name="TextBox 1">
          <a:extLst>
            <a:ext uri="{FF2B5EF4-FFF2-40B4-BE49-F238E27FC236}">
              <a16:creationId xmlns:a16="http://schemas.microsoft.com/office/drawing/2014/main" xmlns="" id="{00000000-0008-0000-0000-000076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119" name="TextBox 1">
          <a:extLst>
            <a:ext uri="{FF2B5EF4-FFF2-40B4-BE49-F238E27FC236}">
              <a16:creationId xmlns:a16="http://schemas.microsoft.com/office/drawing/2014/main" xmlns="" id="{00000000-0008-0000-0000-000077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120" name="TextBox 1">
          <a:extLst>
            <a:ext uri="{FF2B5EF4-FFF2-40B4-BE49-F238E27FC236}">
              <a16:creationId xmlns:a16="http://schemas.microsoft.com/office/drawing/2014/main" xmlns="" id="{00000000-0008-0000-0000-000078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121" name="TextBox 1">
          <a:extLst>
            <a:ext uri="{FF2B5EF4-FFF2-40B4-BE49-F238E27FC236}">
              <a16:creationId xmlns:a16="http://schemas.microsoft.com/office/drawing/2014/main" xmlns="" id="{00000000-0008-0000-0000-000079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22" name="TextBox 121">
          <a:extLst>
            <a:ext uri="{FF2B5EF4-FFF2-40B4-BE49-F238E27FC236}">
              <a16:creationId xmlns:a16="http://schemas.microsoft.com/office/drawing/2014/main" xmlns="" id="{00000000-0008-0000-0000-00007A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23" name="TextBox 1">
          <a:extLst>
            <a:ext uri="{FF2B5EF4-FFF2-40B4-BE49-F238E27FC236}">
              <a16:creationId xmlns:a16="http://schemas.microsoft.com/office/drawing/2014/main" xmlns="" id="{00000000-0008-0000-0000-00007B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24" name="TextBox 1">
          <a:extLst>
            <a:ext uri="{FF2B5EF4-FFF2-40B4-BE49-F238E27FC236}">
              <a16:creationId xmlns:a16="http://schemas.microsoft.com/office/drawing/2014/main" xmlns="" id="{00000000-0008-0000-0000-00007C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25" name="TextBox 1">
          <a:extLst>
            <a:ext uri="{FF2B5EF4-FFF2-40B4-BE49-F238E27FC236}">
              <a16:creationId xmlns:a16="http://schemas.microsoft.com/office/drawing/2014/main" xmlns="" id="{00000000-0008-0000-0000-00007D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26" name="TextBox 1">
          <a:extLst>
            <a:ext uri="{FF2B5EF4-FFF2-40B4-BE49-F238E27FC236}">
              <a16:creationId xmlns:a16="http://schemas.microsoft.com/office/drawing/2014/main" xmlns="" id="{00000000-0008-0000-0000-00007E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27" name="TextBox 1">
          <a:extLst>
            <a:ext uri="{FF2B5EF4-FFF2-40B4-BE49-F238E27FC236}">
              <a16:creationId xmlns:a16="http://schemas.microsoft.com/office/drawing/2014/main" xmlns="" id="{00000000-0008-0000-0000-00007F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28" name="TextBox 1">
          <a:extLst>
            <a:ext uri="{FF2B5EF4-FFF2-40B4-BE49-F238E27FC236}">
              <a16:creationId xmlns:a16="http://schemas.microsoft.com/office/drawing/2014/main" xmlns="" id="{00000000-0008-0000-0000-000080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29" name="TextBox 1">
          <a:extLst>
            <a:ext uri="{FF2B5EF4-FFF2-40B4-BE49-F238E27FC236}">
              <a16:creationId xmlns:a16="http://schemas.microsoft.com/office/drawing/2014/main" xmlns="" id="{00000000-0008-0000-0000-000081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30" name="TextBox 1">
          <a:extLst>
            <a:ext uri="{FF2B5EF4-FFF2-40B4-BE49-F238E27FC236}">
              <a16:creationId xmlns:a16="http://schemas.microsoft.com/office/drawing/2014/main" xmlns="" id="{00000000-0008-0000-0000-000082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31" name="TextBox 1">
          <a:extLst>
            <a:ext uri="{FF2B5EF4-FFF2-40B4-BE49-F238E27FC236}">
              <a16:creationId xmlns:a16="http://schemas.microsoft.com/office/drawing/2014/main" xmlns="" id="{00000000-0008-0000-0000-000083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32" name="TextBox 1">
          <a:extLst>
            <a:ext uri="{FF2B5EF4-FFF2-40B4-BE49-F238E27FC236}">
              <a16:creationId xmlns:a16="http://schemas.microsoft.com/office/drawing/2014/main" xmlns="" id="{00000000-0008-0000-0000-000084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33" name="TextBox 1">
          <a:extLst>
            <a:ext uri="{FF2B5EF4-FFF2-40B4-BE49-F238E27FC236}">
              <a16:creationId xmlns:a16="http://schemas.microsoft.com/office/drawing/2014/main" xmlns="" id="{00000000-0008-0000-0000-000085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34" name="TextBox 1">
          <a:extLst>
            <a:ext uri="{FF2B5EF4-FFF2-40B4-BE49-F238E27FC236}">
              <a16:creationId xmlns:a16="http://schemas.microsoft.com/office/drawing/2014/main" xmlns="" id="{00000000-0008-0000-0000-000086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35" name="TextBox 1">
          <a:extLst>
            <a:ext uri="{FF2B5EF4-FFF2-40B4-BE49-F238E27FC236}">
              <a16:creationId xmlns:a16="http://schemas.microsoft.com/office/drawing/2014/main" xmlns="" id="{00000000-0008-0000-0000-000087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36" name="TextBox 1">
          <a:extLst>
            <a:ext uri="{FF2B5EF4-FFF2-40B4-BE49-F238E27FC236}">
              <a16:creationId xmlns:a16="http://schemas.microsoft.com/office/drawing/2014/main" xmlns="" id="{00000000-0008-0000-0000-000088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37" name="TextBox 136">
          <a:extLst>
            <a:ext uri="{FF2B5EF4-FFF2-40B4-BE49-F238E27FC236}">
              <a16:creationId xmlns:a16="http://schemas.microsoft.com/office/drawing/2014/main" xmlns="" id="{00000000-0008-0000-0000-000089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38" name="TextBox 1">
          <a:extLst>
            <a:ext uri="{FF2B5EF4-FFF2-40B4-BE49-F238E27FC236}">
              <a16:creationId xmlns:a16="http://schemas.microsoft.com/office/drawing/2014/main" xmlns="" id="{00000000-0008-0000-0000-00008A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39" name="TextBox 1">
          <a:extLst>
            <a:ext uri="{FF2B5EF4-FFF2-40B4-BE49-F238E27FC236}">
              <a16:creationId xmlns:a16="http://schemas.microsoft.com/office/drawing/2014/main" xmlns="" id="{00000000-0008-0000-0000-00008B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40" name="TextBox 1">
          <a:extLst>
            <a:ext uri="{FF2B5EF4-FFF2-40B4-BE49-F238E27FC236}">
              <a16:creationId xmlns:a16="http://schemas.microsoft.com/office/drawing/2014/main" xmlns="" id="{00000000-0008-0000-0000-00008C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41" name="TextBox 1">
          <a:extLst>
            <a:ext uri="{FF2B5EF4-FFF2-40B4-BE49-F238E27FC236}">
              <a16:creationId xmlns:a16="http://schemas.microsoft.com/office/drawing/2014/main" xmlns="" id="{00000000-0008-0000-0000-00008D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42" name="TextBox 1">
          <a:extLst>
            <a:ext uri="{FF2B5EF4-FFF2-40B4-BE49-F238E27FC236}">
              <a16:creationId xmlns:a16="http://schemas.microsoft.com/office/drawing/2014/main" xmlns="" id="{00000000-0008-0000-0000-00008E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43" name="TextBox 1">
          <a:extLst>
            <a:ext uri="{FF2B5EF4-FFF2-40B4-BE49-F238E27FC236}">
              <a16:creationId xmlns:a16="http://schemas.microsoft.com/office/drawing/2014/main" xmlns="" id="{00000000-0008-0000-0000-00008F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44" name="TextBox 1">
          <a:extLst>
            <a:ext uri="{FF2B5EF4-FFF2-40B4-BE49-F238E27FC236}">
              <a16:creationId xmlns:a16="http://schemas.microsoft.com/office/drawing/2014/main" xmlns="" id="{00000000-0008-0000-0000-000090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45" name="TextBox 1">
          <a:extLst>
            <a:ext uri="{FF2B5EF4-FFF2-40B4-BE49-F238E27FC236}">
              <a16:creationId xmlns:a16="http://schemas.microsoft.com/office/drawing/2014/main" xmlns="" id="{00000000-0008-0000-0000-000091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46" name="TextBox 1">
          <a:extLst>
            <a:ext uri="{FF2B5EF4-FFF2-40B4-BE49-F238E27FC236}">
              <a16:creationId xmlns:a16="http://schemas.microsoft.com/office/drawing/2014/main" xmlns="" id="{00000000-0008-0000-0000-000092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47" name="TextBox 1">
          <a:extLst>
            <a:ext uri="{FF2B5EF4-FFF2-40B4-BE49-F238E27FC236}">
              <a16:creationId xmlns:a16="http://schemas.microsoft.com/office/drawing/2014/main" xmlns="" id="{00000000-0008-0000-0000-000093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48" name="TextBox 1">
          <a:extLst>
            <a:ext uri="{FF2B5EF4-FFF2-40B4-BE49-F238E27FC236}">
              <a16:creationId xmlns:a16="http://schemas.microsoft.com/office/drawing/2014/main" xmlns="" id="{00000000-0008-0000-0000-000094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49" name="TextBox 1">
          <a:extLst>
            <a:ext uri="{FF2B5EF4-FFF2-40B4-BE49-F238E27FC236}">
              <a16:creationId xmlns:a16="http://schemas.microsoft.com/office/drawing/2014/main" xmlns="" id="{00000000-0008-0000-0000-000095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50" name="TextBox 1">
          <a:extLst>
            <a:ext uri="{FF2B5EF4-FFF2-40B4-BE49-F238E27FC236}">
              <a16:creationId xmlns:a16="http://schemas.microsoft.com/office/drawing/2014/main" xmlns="" id="{00000000-0008-0000-0000-000096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51" name="TextBox 1">
          <a:extLst>
            <a:ext uri="{FF2B5EF4-FFF2-40B4-BE49-F238E27FC236}">
              <a16:creationId xmlns:a16="http://schemas.microsoft.com/office/drawing/2014/main" xmlns="" id="{00000000-0008-0000-0000-000097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52" name="TextBox 151">
          <a:extLst>
            <a:ext uri="{FF2B5EF4-FFF2-40B4-BE49-F238E27FC236}">
              <a16:creationId xmlns:a16="http://schemas.microsoft.com/office/drawing/2014/main" xmlns="" id="{00000000-0008-0000-0000-000098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53" name="TextBox 1">
          <a:extLst>
            <a:ext uri="{FF2B5EF4-FFF2-40B4-BE49-F238E27FC236}">
              <a16:creationId xmlns:a16="http://schemas.microsoft.com/office/drawing/2014/main" xmlns="" id="{00000000-0008-0000-0000-000099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54" name="TextBox 1">
          <a:extLst>
            <a:ext uri="{FF2B5EF4-FFF2-40B4-BE49-F238E27FC236}">
              <a16:creationId xmlns:a16="http://schemas.microsoft.com/office/drawing/2014/main" xmlns="" id="{00000000-0008-0000-0000-00009A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55" name="TextBox 1">
          <a:extLst>
            <a:ext uri="{FF2B5EF4-FFF2-40B4-BE49-F238E27FC236}">
              <a16:creationId xmlns:a16="http://schemas.microsoft.com/office/drawing/2014/main" xmlns="" id="{00000000-0008-0000-0000-00009B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56" name="TextBox 1">
          <a:extLst>
            <a:ext uri="{FF2B5EF4-FFF2-40B4-BE49-F238E27FC236}">
              <a16:creationId xmlns:a16="http://schemas.microsoft.com/office/drawing/2014/main" xmlns="" id="{00000000-0008-0000-0000-00009C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57" name="TextBox 1">
          <a:extLst>
            <a:ext uri="{FF2B5EF4-FFF2-40B4-BE49-F238E27FC236}">
              <a16:creationId xmlns:a16="http://schemas.microsoft.com/office/drawing/2014/main" xmlns="" id="{00000000-0008-0000-0000-00009D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58" name="TextBox 1">
          <a:extLst>
            <a:ext uri="{FF2B5EF4-FFF2-40B4-BE49-F238E27FC236}">
              <a16:creationId xmlns:a16="http://schemas.microsoft.com/office/drawing/2014/main" xmlns="" id="{00000000-0008-0000-0000-00009E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59" name="TextBox 1">
          <a:extLst>
            <a:ext uri="{FF2B5EF4-FFF2-40B4-BE49-F238E27FC236}">
              <a16:creationId xmlns:a16="http://schemas.microsoft.com/office/drawing/2014/main" xmlns="" id="{00000000-0008-0000-0000-00009F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60" name="TextBox 1">
          <a:extLst>
            <a:ext uri="{FF2B5EF4-FFF2-40B4-BE49-F238E27FC236}">
              <a16:creationId xmlns:a16="http://schemas.microsoft.com/office/drawing/2014/main" xmlns="" id="{00000000-0008-0000-0000-0000A0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61" name="TextBox 1">
          <a:extLst>
            <a:ext uri="{FF2B5EF4-FFF2-40B4-BE49-F238E27FC236}">
              <a16:creationId xmlns:a16="http://schemas.microsoft.com/office/drawing/2014/main" xmlns="" id="{00000000-0008-0000-0000-0000A1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62" name="TextBox 1">
          <a:extLst>
            <a:ext uri="{FF2B5EF4-FFF2-40B4-BE49-F238E27FC236}">
              <a16:creationId xmlns:a16="http://schemas.microsoft.com/office/drawing/2014/main" xmlns="" id="{00000000-0008-0000-0000-0000A2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63" name="TextBox 1">
          <a:extLst>
            <a:ext uri="{FF2B5EF4-FFF2-40B4-BE49-F238E27FC236}">
              <a16:creationId xmlns:a16="http://schemas.microsoft.com/office/drawing/2014/main" xmlns="" id="{00000000-0008-0000-0000-0000A3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64" name="TextBox 1">
          <a:extLst>
            <a:ext uri="{FF2B5EF4-FFF2-40B4-BE49-F238E27FC236}">
              <a16:creationId xmlns:a16="http://schemas.microsoft.com/office/drawing/2014/main" xmlns="" id="{00000000-0008-0000-0000-0000A4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65" name="TextBox 1">
          <a:extLst>
            <a:ext uri="{FF2B5EF4-FFF2-40B4-BE49-F238E27FC236}">
              <a16:creationId xmlns:a16="http://schemas.microsoft.com/office/drawing/2014/main" xmlns="" id="{00000000-0008-0000-0000-0000A5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66" name="TextBox 1">
          <a:extLst>
            <a:ext uri="{FF2B5EF4-FFF2-40B4-BE49-F238E27FC236}">
              <a16:creationId xmlns:a16="http://schemas.microsoft.com/office/drawing/2014/main" xmlns="" id="{00000000-0008-0000-0000-0000A6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67" name="TextBox 166">
          <a:extLst>
            <a:ext uri="{FF2B5EF4-FFF2-40B4-BE49-F238E27FC236}">
              <a16:creationId xmlns:a16="http://schemas.microsoft.com/office/drawing/2014/main" xmlns="" id="{00000000-0008-0000-0000-0000A7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68" name="TextBox 1">
          <a:extLst>
            <a:ext uri="{FF2B5EF4-FFF2-40B4-BE49-F238E27FC236}">
              <a16:creationId xmlns:a16="http://schemas.microsoft.com/office/drawing/2014/main" xmlns="" id="{00000000-0008-0000-0000-0000A8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69" name="TextBox 1">
          <a:extLst>
            <a:ext uri="{FF2B5EF4-FFF2-40B4-BE49-F238E27FC236}">
              <a16:creationId xmlns:a16="http://schemas.microsoft.com/office/drawing/2014/main" xmlns="" id="{00000000-0008-0000-0000-0000A9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70" name="TextBox 1">
          <a:extLst>
            <a:ext uri="{FF2B5EF4-FFF2-40B4-BE49-F238E27FC236}">
              <a16:creationId xmlns:a16="http://schemas.microsoft.com/office/drawing/2014/main" xmlns="" id="{00000000-0008-0000-0000-0000AA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71" name="TextBox 1">
          <a:extLst>
            <a:ext uri="{FF2B5EF4-FFF2-40B4-BE49-F238E27FC236}">
              <a16:creationId xmlns:a16="http://schemas.microsoft.com/office/drawing/2014/main" xmlns="" id="{00000000-0008-0000-0000-0000AB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72" name="TextBox 1">
          <a:extLst>
            <a:ext uri="{FF2B5EF4-FFF2-40B4-BE49-F238E27FC236}">
              <a16:creationId xmlns:a16="http://schemas.microsoft.com/office/drawing/2014/main" xmlns="" id="{00000000-0008-0000-0000-0000AC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73" name="TextBox 1">
          <a:extLst>
            <a:ext uri="{FF2B5EF4-FFF2-40B4-BE49-F238E27FC236}">
              <a16:creationId xmlns:a16="http://schemas.microsoft.com/office/drawing/2014/main" xmlns="" id="{00000000-0008-0000-0000-0000AD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74" name="TextBox 1">
          <a:extLst>
            <a:ext uri="{FF2B5EF4-FFF2-40B4-BE49-F238E27FC236}">
              <a16:creationId xmlns:a16="http://schemas.microsoft.com/office/drawing/2014/main" xmlns="" id="{00000000-0008-0000-0000-0000AE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75" name="TextBox 1">
          <a:extLst>
            <a:ext uri="{FF2B5EF4-FFF2-40B4-BE49-F238E27FC236}">
              <a16:creationId xmlns:a16="http://schemas.microsoft.com/office/drawing/2014/main" xmlns="" id="{00000000-0008-0000-0000-0000AF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76" name="TextBox 1">
          <a:extLst>
            <a:ext uri="{FF2B5EF4-FFF2-40B4-BE49-F238E27FC236}">
              <a16:creationId xmlns:a16="http://schemas.microsoft.com/office/drawing/2014/main" xmlns="" id="{00000000-0008-0000-0000-0000B0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77" name="TextBox 1">
          <a:extLst>
            <a:ext uri="{FF2B5EF4-FFF2-40B4-BE49-F238E27FC236}">
              <a16:creationId xmlns:a16="http://schemas.microsoft.com/office/drawing/2014/main" xmlns="" id="{00000000-0008-0000-0000-0000B1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78" name="TextBox 1">
          <a:extLst>
            <a:ext uri="{FF2B5EF4-FFF2-40B4-BE49-F238E27FC236}">
              <a16:creationId xmlns:a16="http://schemas.microsoft.com/office/drawing/2014/main" xmlns="" id="{00000000-0008-0000-0000-0000B2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79" name="TextBox 1">
          <a:extLst>
            <a:ext uri="{FF2B5EF4-FFF2-40B4-BE49-F238E27FC236}">
              <a16:creationId xmlns:a16="http://schemas.microsoft.com/office/drawing/2014/main" xmlns="" id="{00000000-0008-0000-0000-0000B3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80" name="TextBox 1">
          <a:extLst>
            <a:ext uri="{FF2B5EF4-FFF2-40B4-BE49-F238E27FC236}">
              <a16:creationId xmlns:a16="http://schemas.microsoft.com/office/drawing/2014/main" xmlns="" id="{00000000-0008-0000-0000-0000B4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81" name="TextBox 1">
          <a:extLst>
            <a:ext uri="{FF2B5EF4-FFF2-40B4-BE49-F238E27FC236}">
              <a16:creationId xmlns:a16="http://schemas.microsoft.com/office/drawing/2014/main" xmlns="" id="{00000000-0008-0000-0000-0000B5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82" name="TextBox 181">
          <a:extLst>
            <a:ext uri="{FF2B5EF4-FFF2-40B4-BE49-F238E27FC236}">
              <a16:creationId xmlns:a16="http://schemas.microsoft.com/office/drawing/2014/main" xmlns="" id="{00000000-0008-0000-0000-0000B6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83" name="TextBox 1">
          <a:extLst>
            <a:ext uri="{FF2B5EF4-FFF2-40B4-BE49-F238E27FC236}">
              <a16:creationId xmlns:a16="http://schemas.microsoft.com/office/drawing/2014/main" xmlns="" id="{00000000-0008-0000-0000-0000B7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84" name="TextBox 1">
          <a:extLst>
            <a:ext uri="{FF2B5EF4-FFF2-40B4-BE49-F238E27FC236}">
              <a16:creationId xmlns:a16="http://schemas.microsoft.com/office/drawing/2014/main" xmlns="" id="{00000000-0008-0000-0000-0000B8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85" name="TextBox 1">
          <a:extLst>
            <a:ext uri="{FF2B5EF4-FFF2-40B4-BE49-F238E27FC236}">
              <a16:creationId xmlns:a16="http://schemas.microsoft.com/office/drawing/2014/main" xmlns="" id="{00000000-0008-0000-0000-0000B9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86" name="TextBox 1">
          <a:extLst>
            <a:ext uri="{FF2B5EF4-FFF2-40B4-BE49-F238E27FC236}">
              <a16:creationId xmlns:a16="http://schemas.microsoft.com/office/drawing/2014/main" xmlns="" id="{00000000-0008-0000-0000-0000BA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87" name="TextBox 1">
          <a:extLst>
            <a:ext uri="{FF2B5EF4-FFF2-40B4-BE49-F238E27FC236}">
              <a16:creationId xmlns:a16="http://schemas.microsoft.com/office/drawing/2014/main" xmlns="" id="{00000000-0008-0000-0000-0000BB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88" name="TextBox 1">
          <a:extLst>
            <a:ext uri="{FF2B5EF4-FFF2-40B4-BE49-F238E27FC236}">
              <a16:creationId xmlns:a16="http://schemas.microsoft.com/office/drawing/2014/main" xmlns="" id="{00000000-0008-0000-0000-0000BC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89" name="TextBox 1">
          <a:extLst>
            <a:ext uri="{FF2B5EF4-FFF2-40B4-BE49-F238E27FC236}">
              <a16:creationId xmlns:a16="http://schemas.microsoft.com/office/drawing/2014/main" xmlns="" id="{00000000-0008-0000-0000-0000BD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90" name="TextBox 1">
          <a:extLst>
            <a:ext uri="{FF2B5EF4-FFF2-40B4-BE49-F238E27FC236}">
              <a16:creationId xmlns:a16="http://schemas.microsoft.com/office/drawing/2014/main" xmlns="" id="{00000000-0008-0000-0000-0000BE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91" name="TextBox 1">
          <a:extLst>
            <a:ext uri="{FF2B5EF4-FFF2-40B4-BE49-F238E27FC236}">
              <a16:creationId xmlns:a16="http://schemas.microsoft.com/office/drawing/2014/main" xmlns="" id="{00000000-0008-0000-0000-0000BF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92" name="TextBox 1">
          <a:extLst>
            <a:ext uri="{FF2B5EF4-FFF2-40B4-BE49-F238E27FC236}">
              <a16:creationId xmlns:a16="http://schemas.microsoft.com/office/drawing/2014/main" xmlns="" id="{00000000-0008-0000-0000-0000C0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93" name="TextBox 1">
          <a:extLst>
            <a:ext uri="{FF2B5EF4-FFF2-40B4-BE49-F238E27FC236}">
              <a16:creationId xmlns:a16="http://schemas.microsoft.com/office/drawing/2014/main" xmlns="" id="{00000000-0008-0000-0000-0000C1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94" name="TextBox 1">
          <a:extLst>
            <a:ext uri="{FF2B5EF4-FFF2-40B4-BE49-F238E27FC236}">
              <a16:creationId xmlns:a16="http://schemas.microsoft.com/office/drawing/2014/main" xmlns="" id="{00000000-0008-0000-0000-0000C2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95" name="TextBox 1">
          <a:extLst>
            <a:ext uri="{FF2B5EF4-FFF2-40B4-BE49-F238E27FC236}">
              <a16:creationId xmlns:a16="http://schemas.microsoft.com/office/drawing/2014/main" xmlns="" id="{00000000-0008-0000-0000-0000C3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96" name="TextBox 1">
          <a:extLst>
            <a:ext uri="{FF2B5EF4-FFF2-40B4-BE49-F238E27FC236}">
              <a16:creationId xmlns:a16="http://schemas.microsoft.com/office/drawing/2014/main" xmlns="" id="{00000000-0008-0000-0000-0000C4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97" name="TextBox 196">
          <a:extLst>
            <a:ext uri="{FF2B5EF4-FFF2-40B4-BE49-F238E27FC236}">
              <a16:creationId xmlns:a16="http://schemas.microsoft.com/office/drawing/2014/main" xmlns="" id="{00000000-0008-0000-0000-0000C5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198" name="TextBox 1">
          <a:extLst>
            <a:ext uri="{FF2B5EF4-FFF2-40B4-BE49-F238E27FC236}">
              <a16:creationId xmlns:a16="http://schemas.microsoft.com/office/drawing/2014/main" xmlns="" id="{00000000-0008-0000-0000-0000C6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199" name="TextBox 1">
          <a:extLst>
            <a:ext uri="{FF2B5EF4-FFF2-40B4-BE49-F238E27FC236}">
              <a16:creationId xmlns:a16="http://schemas.microsoft.com/office/drawing/2014/main" xmlns="" id="{00000000-0008-0000-0000-0000C7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200" name="TextBox 1">
          <a:extLst>
            <a:ext uri="{FF2B5EF4-FFF2-40B4-BE49-F238E27FC236}">
              <a16:creationId xmlns:a16="http://schemas.microsoft.com/office/drawing/2014/main" xmlns="" id="{00000000-0008-0000-0000-0000C8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201" name="TextBox 1">
          <a:extLst>
            <a:ext uri="{FF2B5EF4-FFF2-40B4-BE49-F238E27FC236}">
              <a16:creationId xmlns:a16="http://schemas.microsoft.com/office/drawing/2014/main" xmlns="" id="{00000000-0008-0000-0000-0000C9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202" name="TextBox 1">
          <a:extLst>
            <a:ext uri="{FF2B5EF4-FFF2-40B4-BE49-F238E27FC236}">
              <a16:creationId xmlns:a16="http://schemas.microsoft.com/office/drawing/2014/main" xmlns="" id="{00000000-0008-0000-0000-0000CA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203" name="TextBox 1">
          <a:extLst>
            <a:ext uri="{FF2B5EF4-FFF2-40B4-BE49-F238E27FC236}">
              <a16:creationId xmlns:a16="http://schemas.microsoft.com/office/drawing/2014/main" xmlns="" id="{00000000-0008-0000-0000-0000CB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204" name="TextBox 1">
          <a:extLst>
            <a:ext uri="{FF2B5EF4-FFF2-40B4-BE49-F238E27FC236}">
              <a16:creationId xmlns:a16="http://schemas.microsoft.com/office/drawing/2014/main" xmlns="" id="{00000000-0008-0000-0000-0000CC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205" name="TextBox 1">
          <a:extLst>
            <a:ext uri="{FF2B5EF4-FFF2-40B4-BE49-F238E27FC236}">
              <a16:creationId xmlns:a16="http://schemas.microsoft.com/office/drawing/2014/main" xmlns="" id="{00000000-0008-0000-0000-0000CD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206" name="TextBox 1">
          <a:extLst>
            <a:ext uri="{FF2B5EF4-FFF2-40B4-BE49-F238E27FC236}">
              <a16:creationId xmlns:a16="http://schemas.microsoft.com/office/drawing/2014/main" xmlns="" id="{00000000-0008-0000-0000-0000CE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207" name="TextBox 1">
          <a:extLst>
            <a:ext uri="{FF2B5EF4-FFF2-40B4-BE49-F238E27FC236}">
              <a16:creationId xmlns:a16="http://schemas.microsoft.com/office/drawing/2014/main" xmlns="" id="{00000000-0008-0000-0000-0000CF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208" name="TextBox 1">
          <a:extLst>
            <a:ext uri="{FF2B5EF4-FFF2-40B4-BE49-F238E27FC236}">
              <a16:creationId xmlns:a16="http://schemas.microsoft.com/office/drawing/2014/main" xmlns="" id="{00000000-0008-0000-0000-0000D0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209" name="TextBox 1">
          <a:extLst>
            <a:ext uri="{FF2B5EF4-FFF2-40B4-BE49-F238E27FC236}">
              <a16:creationId xmlns:a16="http://schemas.microsoft.com/office/drawing/2014/main" xmlns="" id="{00000000-0008-0000-0000-0000D1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157</xdr:row>
      <xdr:rowOff>0</xdr:rowOff>
    </xdr:from>
    <xdr:ext cx="184731" cy="264560"/>
    <xdr:sp macro="" textlink="">
      <xdr:nvSpPr>
        <xdr:cNvPr id="210" name="TextBox 1">
          <a:extLst>
            <a:ext uri="{FF2B5EF4-FFF2-40B4-BE49-F238E27FC236}">
              <a16:creationId xmlns:a16="http://schemas.microsoft.com/office/drawing/2014/main" xmlns="" id="{00000000-0008-0000-0000-0000D2000000}"/>
            </a:ext>
          </a:extLst>
        </xdr:cNvPr>
        <xdr:cNvSpPr txBox="1"/>
      </xdr:nvSpPr>
      <xdr:spPr>
        <a:xfrm>
          <a:off x="1127760"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84731" cy="264560"/>
    <xdr:sp macro="" textlink="">
      <xdr:nvSpPr>
        <xdr:cNvPr id="211" name="TextBox 1">
          <a:extLst>
            <a:ext uri="{FF2B5EF4-FFF2-40B4-BE49-F238E27FC236}">
              <a16:creationId xmlns:a16="http://schemas.microsoft.com/office/drawing/2014/main" xmlns="" id="{00000000-0008-0000-0000-0000D3000000}"/>
            </a:ext>
          </a:extLst>
        </xdr:cNvPr>
        <xdr:cNvSpPr txBox="1"/>
      </xdr:nvSpPr>
      <xdr:spPr>
        <a:xfrm>
          <a:off x="1133475" y="10458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12" name="TextBox 211">
          <a:extLst>
            <a:ext uri="{FF2B5EF4-FFF2-40B4-BE49-F238E27FC236}">
              <a16:creationId xmlns:a16="http://schemas.microsoft.com/office/drawing/2014/main" xmlns="" id="{00000000-0008-0000-0000-0000D4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213" name="TextBox 1">
          <a:extLst>
            <a:ext uri="{FF2B5EF4-FFF2-40B4-BE49-F238E27FC236}">
              <a16:creationId xmlns:a16="http://schemas.microsoft.com/office/drawing/2014/main" xmlns="" id="{00000000-0008-0000-0000-0000D5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14" name="TextBox 1">
          <a:extLst>
            <a:ext uri="{FF2B5EF4-FFF2-40B4-BE49-F238E27FC236}">
              <a16:creationId xmlns:a16="http://schemas.microsoft.com/office/drawing/2014/main" xmlns="" id="{00000000-0008-0000-0000-0000D6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215" name="TextBox 1">
          <a:extLst>
            <a:ext uri="{FF2B5EF4-FFF2-40B4-BE49-F238E27FC236}">
              <a16:creationId xmlns:a16="http://schemas.microsoft.com/office/drawing/2014/main" xmlns="" id="{00000000-0008-0000-0000-0000D7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16" name="TextBox 1">
          <a:extLst>
            <a:ext uri="{FF2B5EF4-FFF2-40B4-BE49-F238E27FC236}">
              <a16:creationId xmlns:a16="http://schemas.microsoft.com/office/drawing/2014/main" xmlns="" id="{00000000-0008-0000-0000-0000D8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217" name="TextBox 1">
          <a:extLst>
            <a:ext uri="{FF2B5EF4-FFF2-40B4-BE49-F238E27FC236}">
              <a16:creationId xmlns:a16="http://schemas.microsoft.com/office/drawing/2014/main" xmlns="" id="{00000000-0008-0000-0000-0000D9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18" name="TextBox 1">
          <a:extLst>
            <a:ext uri="{FF2B5EF4-FFF2-40B4-BE49-F238E27FC236}">
              <a16:creationId xmlns:a16="http://schemas.microsoft.com/office/drawing/2014/main" xmlns="" id="{00000000-0008-0000-0000-0000DA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219" name="TextBox 1">
          <a:extLst>
            <a:ext uri="{FF2B5EF4-FFF2-40B4-BE49-F238E27FC236}">
              <a16:creationId xmlns:a16="http://schemas.microsoft.com/office/drawing/2014/main" xmlns="" id="{00000000-0008-0000-0000-0000DB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20" name="TextBox 1">
          <a:extLst>
            <a:ext uri="{FF2B5EF4-FFF2-40B4-BE49-F238E27FC236}">
              <a16:creationId xmlns:a16="http://schemas.microsoft.com/office/drawing/2014/main" xmlns="" id="{00000000-0008-0000-0000-0000DC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221" name="TextBox 1">
          <a:extLst>
            <a:ext uri="{FF2B5EF4-FFF2-40B4-BE49-F238E27FC236}">
              <a16:creationId xmlns:a16="http://schemas.microsoft.com/office/drawing/2014/main" xmlns="" id="{00000000-0008-0000-0000-0000DD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22" name="TextBox 1">
          <a:extLst>
            <a:ext uri="{FF2B5EF4-FFF2-40B4-BE49-F238E27FC236}">
              <a16:creationId xmlns:a16="http://schemas.microsoft.com/office/drawing/2014/main" xmlns="" id="{00000000-0008-0000-0000-0000DE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223" name="TextBox 1">
          <a:extLst>
            <a:ext uri="{FF2B5EF4-FFF2-40B4-BE49-F238E27FC236}">
              <a16:creationId xmlns:a16="http://schemas.microsoft.com/office/drawing/2014/main" xmlns="" id="{00000000-0008-0000-0000-0000DF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24" name="TextBox 1">
          <a:extLst>
            <a:ext uri="{FF2B5EF4-FFF2-40B4-BE49-F238E27FC236}">
              <a16:creationId xmlns:a16="http://schemas.microsoft.com/office/drawing/2014/main" xmlns="" id="{00000000-0008-0000-0000-0000E0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225" name="TextBox 1">
          <a:extLst>
            <a:ext uri="{FF2B5EF4-FFF2-40B4-BE49-F238E27FC236}">
              <a16:creationId xmlns:a16="http://schemas.microsoft.com/office/drawing/2014/main" xmlns="" id="{00000000-0008-0000-0000-0000E1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26" name="TextBox 1">
          <a:extLst>
            <a:ext uri="{FF2B5EF4-FFF2-40B4-BE49-F238E27FC236}">
              <a16:creationId xmlns:a16="http://schemas.microsoft.com/office/drawing/2014/main" xmlns="" id="{00000000-0008-0000-0000-0000E2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27" name="TextBox 226">
          <a:extLst>
            <a:ext uri="{FF2B5EF4-FFF2-40B4-BE49-F238E27FC236}">
              <a16:creationId xmlns:a16="http://schemas.microsoft.com/office/drawing/2014/main" xmlns="" id="{00000000-0008-0000-0000-0000E3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228" name="TextBox 1">
          <a:extLst>
            <a:ext uri="{FF2B5EF4-FFF2-40B4-BE49-F238E27FC236}">
              <a16:creationId xmlns:a16="http://schemas.microsoft.com/office/drawing/2014/main" xmlns="" id="{00000000-0008-0000-0000-0000E4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29" name="TextBox 1">
          <a:extLst>
            <a:ext uri="{FF2B5EF4-FFF2-40B4-BE49-F238E27FC236}">
              <a16:creationId xmlns:a16="http://schemas.microsoft.com/office/drawing/2014/main" xmlns="" id="{00000000-0008-0000-0000-0000E5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230" name="TextBox 1">
          <a:extLst>
            <a:ext uri="{FF2B5EF4-FFF2-40B4-BE49-F238E27FC236}">
              <a16:creationId xmlns:a16="http://schemas.microsoft.com/office/drawing/2014/main" xmlns="" id="{00000000-0008-0000-0000-0000E6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31" name="TextBox 1">
          <a:extLst>
            <a:ext uri="{FF2B5EF4-FFF2-40B4-BE49-F238E27FC236}">
              <a16:creationId xmlns:a16="http://schemas.microsoft.com/office/drawing/2014/main" xmlns="" id="{00000000-0008-0000-0000-0000E7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232" name="TextBox 1">
          <a:extLst>
            <a:ext uri="{FF2B5EF4-FFF2-40B4-BE49-F238E27FC236}">
              <a16:creationId xmlns:a16="http://schemas.microsoft.com/office/drawing/2014/main" xmlns="" id="{00000000-0008-0000-0000-0000E8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33" name="TextBox 1">
          <a:extLst>
            <a:ext uri="{FF2B5EF4-FFF2-40B4-BE49-F238E27FC236}">
              <a16:creationId xmlns:a16="http://schemas.microsoft.com/office/drawing/2014/main" xmlns="" id="{00000000-0008-0000-0000-0000E9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234" name="TextBox 1">
          <a:extLst>
            <a:ext uri="{FF2B5EF4-FFF2-40B4-BE49-F238E27FC236}">
              <a16:creationId xmlns:a16="http://schemas.microsoft.com/office/drawing/2014/main" xmlns="" id="{00000000-0008-0000-0000-0000EA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35" name="TextBox 1">
          <a:extLst>
            <a:ext uri="{FF2B5EF4-FFF2-40B4-BE49-F238E27FC236}">
              <a16:creationId xmlns:a16="http://schemas.microsoft.com/office/drawing/2014/main" xmlns="" id="{00000000-0008-0000-0000-0000EB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236" name="TextBox 1">
          <a:extLst>
            <a:ext uri="{FF2B5EF4-FFF2-40B4-BE49-F238E27FC236}">
              <a16:creationId xmlns:a16="http://schemas.microsoft.com/office/drawing/2014/main" xmlns="" id="{00000000-0008-0000-0000-0000EC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37" name="TextBox 1">
          <a:extLst>
            <a:ext uri="{FF2B5EF4-FFF2-40B4-BE49-F238E27FC236}">
              <a16:creationId xmlns:a16="http://schemas.microsoft.com/office/drawing/2014/main" xmlns="" id="{00000000-0008-0000-0000-0000ED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238" name="TextBox 1">
          <a:extLst>
            <a:ext uri="{FF2B5EF4-FFF2-40B4-BE49-F238E27FC236}">
              <a16:creationId xmlns:a16="http://schemas.microsoft.com/office/drawing/2014/main" xmlns="" id="{00000000-0008-0000-0000-0000EE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39" name="TextBox 1">
          <a:extLst>
            <a:ext uri="{FF2B5EF4-FFF2-40B4-BE49-F238E27FC236}">
              <a16:creationId xmlns:a16="http://schemas.microsoft.com/office/drawing/2014/main" xmlns="" id="{00000000-0008-0000-0000-0000EF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157</xdr:row>
      <xdr:rowOff>0</xdr:rowOff>
    </xdr:from>
    <xdr:ext cx="184731" cy="292906"/>
    <xdr:sp macro="" textlink="">
      <xdr:nvSpPr>
        <xdr:cNvPr id="240" name="TextBox 1">
          <a:extLst>
            <a:ext uri="{FF2B5EF4-FFF2-40B4-BE49-F238E27FC236}">
              <a16:creationId xmlns:a16="http://schemas.microsoft.com/office/drawing/2014/main" xmlns="" id="{00000000-0008-0000-0000-0000F0000000}"/>
            </a:ext>
          </a:extLst>
        </xdr:cNvPr>
        <xdr:cNvSpPr txBox="1"/>
      </xdr:nvSpPr>
      <xdr:spPr>
        <a:xfrm>
          <a:off x="1137285" y="10458450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157</xdr:row>
      <xdr:rowOff>0</xdr:rowOff>
    </xdr:from>
    <xdr:ext cx="194454" cy="292906"/>
    <xdr:sp macro="" textlink="">
      <xdr:nvSpPr>
        <xdr:cNvPr id="241" name="TextBox 1">
          <a:extLst>
            <a:ext uri="{FF2B5EF4-FFF2-40B4-BE49-F238E27FC236}">
              <a16:creationId xmlns:a16="http://schemas.microsoft.com/office/drawing/2014/main" xmlns="" id="{00000000-0008-0000-0000-0000F1000000}"/>
            </a:ext>
          </a:extLst>
        </xdr:cNvPr>
        <xdr:cNvSpPr txBox="1"/>
      </xdr:nvSpPr>
      <xdr:spPr>
        <a:xfrm>
          <a:off x="1133475" y="10458450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42" name="TextBox 241">
          <a:extLst>
            <a:ext uri="{FF2B5EF4-FFF2-40B4-BE49-F238E27FC236}">
              <a16:creationId xmlns:a16="http://schemas.microsoft.com/office/drawing/2014/main" xmlns="" id="{00000000-0008-0000-0000-0000F200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43" name="TextBox 1">
          <a:extLst>
            <a:ext uri="{FF2B5EF4-FFF2-40B4-BE49-F238E27FC236}">
              <a16:creationId xmlns:a16="http://schemas.microsoft.com/office/drawing/2014/main" xmlns="" id="{00000000-0008-0000-0000-0000F300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44" name="TextBox 1">
          <a:extLst>
            <a:ext uri="{FF2B5EF4-FFF2-40B4-BE49-F238E27FC236}">
              <a16:creationId xmlns:a16="http://schemas.microsoft.com/office/drawing/2014/main" xmlns="" id="{00000000-0008-0000-0000-0000F400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45" name="TextBox 1">
          <a:extLst>
            <a:ext uri="{FF2B5EF4-FFF2-40B4-BE49-F238E27FC236}">
              <a16:creationId xmlns:a16="http://schemas.microsoft.com/office/drawing/2014/main" xmlns="" id="{00000000-0008-0000-0000-0000F500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46" name="TextBox 1">
          <a:extLst>
            <a:ext uri="{FF2B5EF4-FFF2-40B4-BE49-F238E27FC236}">
              <a16:creationId xmlns:a16="http://schemas.microsoft.com/office/drawing/2014/main" xmlns="" id="{00000000-0008-0000-0000-0000F600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47" name="TextBox 1">
          <a:extLst>
            <a:ext uri="{FF2B5EF4-FFF2-40B4-BE49-F238E27FC236}">
              <a16:creationId xmlns:a16="http://schemas.microsoft.com/office/drawing/2014/main" xmlns="" id="{00000000-0008-0000-0000-0000F700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48" name="TextBox 1">
          <a:extLst>
            <a:ext uri="{FF2B5EF4-FFF2-40B4-BE49-F238E27FC236}">
              <a16:creationId xmlns:a16="http://schemas.microsoft.com/office/drawing/2014/main" xmlns="" id="{00000000-0008-0000-0000-0000F800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49" name="TextBox 1">
          <a:extLst>
            <a:ext uri="{FF2B5EF4-FFF2-40B4-BE49-F238E27FC236}">
              <a16:creationId xmlns:a16="http://schemas.microsoft.com/office/drawing/2014/main" xmlns="" id="{00000000-0008-0000-0000-0000F900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50" name="TextBox 1">
          <a:extLst>
            <a:ext uri="{FF2B5EF4-FFF2-40B4-BE49-F238E27FC236}">
              <a16:creationId xmlns:a16="http://schemas.microsoft.com/office/drawing/2014/main" xmlns="" id="{00000000-0008-0000-0000-0000FA00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51" name="TextBox 1">
          <a:extLst>
            <a:ext uri="{FF2B5EF4-FFF2-40B4-BE49-F238E27FC236}">
              <a16:creationId xmlns:a16="http://schemas.microsoft.com/office/drawing/2014/main" xmlns="" id="{00000000-0008-0000-0000-0000FB00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52" name="TextBox 1">
          <a:extLst>
            <a:ext uri="{FF2B5EF4-FFF2-40B4-BE49-F238E27FC236}">
              <a16:creationId xmlns:a16="http://schemas.microsoft.com/office/drawing/2014/main" xmlns="" id="{00000000-0008-0000-0000-0000FC00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53" name="TextBox 1">
          <a:extLst>
            <a:ext uri="{FF2B5EF4-FFF2-40B4-BE49-F238E27FC236}">
              <a16:creationId xmlns:a16="http://schemas.microsoft.com/office/drawing/2014/main" xmlns="" id="{00000000-0008-0000-0000-0000FD00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54" name="TextBox 1">
          <a:extLst>
            <a:ext uri="{FF2B5EF4-FFF2-40B4-BE49-F238E27FC236}">
              <a16:creationId xmlns:a16="http://schemas.microsoft.com/office/drawing/2014/main" xmlns="" id="{00000000-0008-0000-0000-0000FE00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55" name="TextBox 1">
          <a:extLst>
            <a:ext uri="{FF2B5EF4-FFF2-40B4-BE49-F238E27FC236}">
              <a16:creationId xmlns:a16="http://schemas.microsoft.com/office/drawing/2014/main" xmlns="" id="{00000000-0008-0000-0000-0000FF00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56" name="TextBox 1">
          <a:extLst>
            <a:ext uri="{FF2B5EF4-FFF2-40B4-BE49-F238E27FC236}">
              <a16:creationId xmlns:a16="http://schemas.microsoft.com/office/drawing/2014/main" xmlns="" id="{00000000-0008-0000-0000-000000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57" name="TextBox 256">
          <a:extLst>
            <a:ext uri="{FF2B5EF4-FFF2-40B4-BE49-F238E27FC236}">
              <a16:creationId xmlns:a16="http://schemas.microsoft.com/office/drawing/2014/main" xmlns="" id="{00000000-0008-0000-0000-000001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58" name="TextBox 1">
          <a:extLst>
            <a:ext uri="{FF2B5EF4-FFF2-40B4-BE49-F238E27FC236}">
              <a16:creationId xmlns:a16="http://schemas.microsoft.com/office/drawing/2014/main" xmlns="" id="{00000000-0008-0000-0000-000002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59" name="TextBox 1">
          <a:extLst>
            <a:ext uri="{FF2B5EF4-FFF2-40B4-BE49-F238E27FC236}">
              <a16:creationId xmlns:a16="http://schemas.microsoft.com/office/drawing/2014/main" xmlns="" id="{00000000-0008-0000-0000-000003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60" name="TextBox 1">
          <a:extLst>
            <a:ext uri="{FF2B5EF4-FFF2-40B4-BE49-F238E27FC236}">
              <a16:creationId xmlns:a16="http://schemas.microsoft.com/office/drawing/2014/main" xmlns="" id="{00000000-0008-0000-0000-000004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61" name="TextBox 1">
          <a:extLst>
            <a:ext uri="{FF2B5EF4-FFF2-40B4-BE49-F238E27FC236}">
              <a16:creationId xmlns:a16="http://schemas.microsoft.com/office/drawing/2014/main" xmlns="" id="{00000000-0008-0000-0000-000005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62" name="TextBox 1">
          <a:extLst>
            <a:ext uri="{FF2B5EF4-FFF2-40B4-BE49-F238E27FC236}">
              <a16:creationId xmlns:a16="http://schemas.microsoft.com/office/drawing/2014/main" xmlns="" id="{00000000-0008-0000-0000-000006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63" name="TextBox 1">
          <a:extLst>
            <a:ext uri="{FF2B5EF4-FFF2-40B4-BE49-F238E27FC236}">
              <a16:creationId xmlns:a16="http://schemas.microsoft.com/office/drawing/2014/main" xmlns="" id="{00000000-0008-0000-0000-000007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64" name="TextBox 1">
          <a:extLst>
            <a:ext uri="{FF2B5EF4-FFF2-40B4-BE49-F238E27FC236}">
              <a16:creationId xmlns:a16="http://schemas.microsoft.com/office/drawing/2014/main" xmlns="" id="{00000000-0008-0000-0000-000008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65" name="TextBox 1">
          <a:extLst>
            <a:ext uri="{FF2B5EF4-FFF2-40B4-BE49-F238E27FC236}">
              <a16:creationId xmlns:a16="http://schemas.microsoft.com/office/drawing/2014/main" xmlns="" id="{00000000-0008-0000-0000-000009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66" name="TextBox 1">
          <a:extLst>
            <a:ext uri="{FF2B5EF4-FFF2-40B4-BE49-F238E27FC236}">
              <a16:creationId xmlns:a16="http://schemas.microsoft.com/office/drawing/2014/main" xmlns="" id="{00000000-0008-0000-0000-00000A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67" name="TextBox 1">
          <a:extLst>
            <a:ext uri="{FF2B5EF4-FFF2-40B4-BE49-F238E27FC236}">
              <a16:creationId xmlns:a16="http://schemas.microsoft.com/office/drawing/2014/main" xmlns="" id="{00000000-0008-0000-0000-00000B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68" name="TextBox 1">
          <a:extLst>
            <a:ext uri="{FF2B5EF4-FFF2-40B4-BE49-F238E27FC236}">
              <a16:creationId xmlns:a16="http://schemas.microsoft.com/office/drawing/2014/main" xmlns="" id="{00000000-0008-0000-0000-00000C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69" name="TextBox 1">
          <a:extLst>
            <a:ext uri="{FF2B5EF4-FFF2-40B4-BE49-F238E27FC236}">
              <a16:creationId xmlns:a16="http://schemas.microsoft.com/office/drawing/2014/main" xmlns="" id="{00000000-0008-0000-0000-00000D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70" name="TextBox 1">
          <a:extLst>
            <a:ext uri="{FF2B5EF4-FFF2-40B4-BE49-F238E27FC236}">
              <a16:creationId xmlns:a16="http://schemas.microsoft.com/office/drawing/2014/main" xmlns="" id="{00000000-0008-0000-0000-00000E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71" name="TextBox 1">
          <a:extLst>
            <a:ext uri="{FF2B5EF4-FFF2-40B4-BE49-F238E27FC236}">
              <a16:creationId xmlns:a16="http://schemas.microsoft.com/office/drawing/2014/main" xmlns="" id="{00000000-0008-0000-0000-00000F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72" name="TextBox 271">
          <a:extLst>
            <a:ext uri="{FF2B5EF4-FFF2-40B4-BE49-F238E27FC236}">
              <a16:creationId xmlns:a16="http://schemas.microsoft.com/office/drawing/2014/main" xmlns="" id="{00000000-0008-0000-0000-000010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73" name="TextBox 1">
          <a:extLst>
            <a:ext uri="{FF2B5EF4-FFF2-40B4-BE49-F238E27FC236}">
              <a16:creationId xmlns:a16="http://schemas.microsoft.com/office/drawing/2014/main" xmlns="" id="{00000000-0008-0000-0000-000011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74" name="TextBox 1">
          <a:extLst>
            <a:ext uri="{FF2B5EF4-FFF2-40B4-BE49-F238E27FC236}">
              <a16:creationId xmlns:a16="http://schemas.microsoft.com/office/drawing/2014/main" xmlns="" id="{00000000-0008-0000-0000-000012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75" name="TextBox 1">
          <a:extLst>
            <a:ext uri="{FF2B5EF4-FFF2-40B4-BE49-F238E27FC236}">
              <a16:creationId xmlns:a16="http://schemas.microsoft.com/office/drawing/2014/main" xmlns="" id="{00000000-0008-0000-0000-000013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76" name="TextBox 1">
          <a:extLst>
            <a:ext uri="{FF2B5EF4-FFF2-40B4-BE49-F238E27FC236}">
              <a16:creationId xmlns:a16="http://schemas.microsoft.com/office/drawing/2014/main" xmlns="" id="{00000000-0008-0000-0000-000014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77" name="TextBox 1">
          <a:extLst>
            <a:ext uri="{FF2B5EF4-FFF2-40B4-BE49-F238E27FC236}">
              <a16:creationId xmlns:a16="http://schemas.microsoft.com/office/drawing/2014/main" xmlns="" id="{00000000-0008-0000-0000-000015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78" name="TextBox 1">
          <a:extLst>
            <a:ext uri="{FF2B5EF4-FFF2-40B4-BE49-F238E27FC236}">
              <a16:creationId xmlns:a16="http://schemas.microsoft.com/office/drawing/2014/main" xmlns="" id="{00000000-0008-0000-0000-000016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79" name="TextBox 1">
          <a:extLst>
            <a:ext uri="{FF2B5EF4-FFF2-40B4-BE49-F238E27FC236}">
              <a16:creationId xmlns:a16="http://schemas.microsoft.com/office/drawing/2014/main" xmlns="" id="{00000000-0008-0000-0000-000017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80" name="TextBox 1">
          <a:extLst>
            <a:ext uri="{FF2B5EF4-FFF2-40B4-BE49-F238E27FC236}">
              <a16:creationId xmlns:a16="http://schemas.microsoft.com/office/drawing/2014/main" xmlns="" id="{00000000-0008-0000-0000-000018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81" name="TextBox 1">
          <a:extLst>
            <a:ext uri="{FF2B5EF4-FFF2-40B4-BE49-F238E27FC236}">
              <a16:creationId xmlns:a16="http://schemas.microsoft.com/office/drawing/2014/main" xmlns="" id="{00000000-0008-0000-0000-000019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82" name="TextBox 1">
          <a:extLst>
            <a:ext uri="{FF2B5EF4-FFF2-40B4-BE49-F238E27FC236}">
              <a16:creationId xmlns:a16="http://schemas.microsoft.com/office/drawing/2014/main" xmlns="" id="{00000000-0008-0000-0000-00001A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83" name="TextBox 1">
          <a:extLst>
            <a:ext uri="{FF2B5EF4-FFF2-40B4-BE49-F238E27FC236}">
              <a16:creationId xmlns:a16="http://schemas.microsoft.com/office/drawing/2014/main" xmlns="" id="{00000000-0008-0000-0000-00001B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84" name="TextBox 1">
          <a:extLst>
            <a:ext uri="{FF2B5EF4-FFF2-40B4-BE49-F238E27FC236}">
              <a16:creationId xmlns:a16="http://schemas.microsoft.com/office/drawing/2014/main" xmlns="" id="{00000000-0008-0000-0000-00001C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85" name="TextBox 1">
          <a:extLst>
            <a:ext uri="{FF2B5EF4-FFF2-40B4-BE49-F238E27FC236}">
              <a16:creationId xmlns:a16="http://schemas.microsoft.com/office/drawing/2014/main" xmlns="" id="{00000000-0008-0000-0000-00001D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86" name="TextBox 1">
          <a:extLst>
            <a:ext uri="{FF2B5EF4-FFF2-40B4-BE49-F238E27FC236}">
              <a16:creationId xmlns:a16="http://schemas.microsoft.com/office/drawing/2014/main" xmlns="" id="{00000000-0008-0000-0000-00001E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87" name="TextBox 286">
          <a:extLst>
            <a:ext uri="{FF2B5EF4-FFF2-40B4-BE49-F238E27FC236}">
              <a16:creationId xmlns:a16="http://schemas.microsoft.com/office/drawing/2014/main" xmlns="" id="{00000000-0008-0000-0000-00001F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88" name="TextBox 1">
          <a:extLst>
            <a:ext uri="{FF2B5EF4-FFF2-40B4-BE49-F238E27FC236}">
              <a16:creationId xmlns:a16="http://schemas.microsoft.com/office/drawing/2014/main" xmlns="" id="{00000000-0008-0000-0000-000020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89" name="TextBox 1">
          <a:extLst>
            <a:ext uri="{FF2B5EF4-FFF2-40B4-BE49-F238E27FC236}">
              <a16:creationId xmlns:a16="http://schemas.microsoft.com/office/drawing/2014/main" xmlns="" id="{00000000-0008-0000-0000-000021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90" name="TextBox 1">
          <a:extLst>
            <a:ext uri="{FF2B5EF4-FFF2-40B4-BE49-F238E27FC236}">
              <a16:creationId xmlns:a16="http://schemas.microsoft.com/office/drawing/2014/main" xmlns="" id="{00000000-0008-0000-0000-000022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91" name="TextBox 1">
          <a:extLst>
            <a:ext uri="{FF2B5EF4-FFF2-40B4-BE49-F238E27FC236}">
              <a16:creationId xmlns:a16="http://schemas.microsoft.com/office/drawing/2014/main" xmlns="" id="{00000000-0008-0000-0000-000023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92" name="TextBox 1">
          <a:extLst>
            <a:ext uri="{FF2B5EF4-FFF2-40B4-BE49-F238E27FC236}">
              <a16:creationId xmlns:a16="http://schemas.microsoft.com/office/drawing/2014/main" xmlns="" id="{00000000-0008-0000-0000-000024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93" name="TextBox 1">
          <a:extLst>
            <a:ext uri="{FF2B5EF4-FFF2-40B4-BE49-F238E27FC236}">
              <a16:creationId xmlns:a16="http://schemas.microsoft.com/office/drawing/2014/main" xmlns="" id="{00000000-0008-0000-0000-000025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94" name="TextBox 1">
          <a:extLst>
            <a:ext uri="{FF2B5EF4-FFF2-40B4-BE49-F238E27FC236}">
              <a16:creationId xmlns:a16="http://schemas.microsoft.com/office/drawing/2014/main" xmlns="" id="{00000000-0008-0000-0000-000026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95" name="TextBox 1">
          <a:extLst>
            <a:ext uri="{FF2B5EF4-FFF2-40B4-BE49-F238E27FC236}">
              <a16:creationId xmlns:a16="http://schemas.microsoft.com/office/drawing/2014/main" xmlns="" id="{00000000-0008-0000-0000-000027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96" name="TextBox 1">
          <a:extLst>
            <a:ext uri="{FF2B5EF4-FFF2-40B4-BE49-F238E27FC236}">
              <a16:creationId xmlns:a16="http://schemas.microsoft.com/office/drawing/2014/main" xmlns="" id="{00000000-0008-0000-0000-000028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97" name="TextBox 1">
          <a:extLst>
            <a:ext uri="{FF2B5EF4-FFF2-40B4-BE49-F238E27FC236}">
              <a16:creationId xmlns:a16="http://schemas.microsoft.com/office/drawing/2014/main" xmlns="" id="{00000000-0008-0000-0000-000029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298" name="TextBox 1">
          <a:extLst>
            <a:ext uri="{FF2B5EF4-FFF2-40B4-BE49-F238E27FC236}">
              <a16:creationId xmlns:a16="http://schemas.microsoft.com/office/drawing/2014/main" xmlns="" id="{00000000-0008-0000-0000-00002A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299" name="TextBox 1">
          <a:extLst>
            <a:ext uri="{FF2B5EF4-FFF2-40B4-BE49-F238E27FC236}">
              <a16:creationId xmlns:a16="http://schemas.microsoft.com/office/drawing/2014/main" xmlns="" id="{00000000-0008-0000-0000-00002B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00" name="TextBox 1">
          <a:extLst>
            <a:ext uri="{FF2B5EF4-FFF2-40B4-BE49-F238E27FC236}">
              <a16:creationId xmlns:a16="http://schemas.microsoft.com/office/drawing/2014/main" xmlns="" id="{00000000-0008-0000-0000-00002C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01" name="TextBox 1">
          <a:extLst>
            <a:ext uri="{FF2B5EF4-FFF2-40B4-BE49-F238E27FC236}">
              <a16:creationId xmlns:a16="http://schemas.microsoft.com/office/drawing/2014/main" xmlns="" id="{00000000-0008-0000-0000-00002D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02" name="TextBox 301">
          <a:extLst>
            <a:ext uri="{FF2B5EF4-FFF2-40B4-BE49-F238E27FC236}">
              <a16:creationId xmlns:a16="http://schemas.microsoft.com/office/drawing/2014/main" xmlns="" id="{00000000-0008-0000-0000-00002E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03" name="TextBox 1">
          <a:extLst>
            <a:ext uri="{FF2B5EF4-FFF2-40B4-BE49-F238E27FC236}">
              <a16:creationId xmlns:a16="http://schemas.microsoft.com/office/drawing/2014/main" xmlns="" id="{00000000-0008-0000-0000-00002F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04" name="TextBox 1">
          <a:extLst>
            <a:ext uri="{FF2B5EF4-FFF2-40B4-BE49-F238E27FC236}">
              <a16:creationId xmlns:a16="http://schemas.microsoft.com/office/drawing/2014/main" xmlns="" id="{00000000-0008-0000-0000-000030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05" name="TextBox 1">
          <a:extLst>
            <a:ext uri="{FF2B5EF4-FFF2-40B4-BE49-F238E27FC236}">
              <a16:creationId xmlns:a16="http://schemas.microsoft.com/office/drawing/2014/main" xmlns="" id="{00000000-0008-0000-0000-000031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06" name="TextBox 1">
          <a:extLst>
            <a:ext uri="{FF2B5EF4-FFF2-40B4-BE49-F238E27FC236}">
              <a16:creationId xmlns:a16="http://schemas.microsoft.com/office/drawing/2014/main" xmlns="" id="{00000000-0008-0000-0000-000032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07" name="TextBox 1">
          <a:extLst>
            <a:ext uri="{FF2B5EF4-FFF2-40B4-BE49-F238E27FC236}">
              <a16:creationId xmlns:a16="http://schemas.microsoft.com/office/drawing/2014/main" xmlns="" id="{00000000-0008-0000-0000-000033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08" name="TextBox 1">
          <a:extLst>
            <a:ext uri="{FF2B5EF4-FFF2-40B4-BE49-F238E27FC236}">
              <a16:creationId xmlns:a16="http://schemas.microsoft.com/office/drawing/2014/main" xmlns="" id="{00000000-0008-0000-0000-000034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09" name="TextBox 1">
          <a:extLst>
            <a:ext uri="{FF2B5EF4-FFF2-40B4-BE49-F238E27FC236}">
              <a16:creationId xmlns:a16="http://schemas.microsoft.com/office/drawing/2014/main" xmlns="" id="{00000000-0008-0000-0000-000035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10" name="TextBox 1">
          <a:extLst>
            <a:ext uri="{FF2B5EF4-FFF2-40B4-BE49-F238E27FC236}">
              <a16:creationId xmlns:a16="http://schemas.microsoft.com/office/drawing/2014/main" xmlns="" id="{00000000-0008-0000-0000-000036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11" name="TextBox 1">
          <a:extLst>
            <a:ext uri="{FF2B5EF4-FFF2-40B4-BE49-F238E27FC236}">
              <a16:creationId xmlns:a16="http://schemas.microsoft.com/office/drawing/2014/main" xmlns="" id="{00000000-0008-0000-0000-000037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12" name="TextBox 1">
          <a:extLst>
            <a:ext uri="{FF2B5EF4-FFF2-40B4-BE49-F238E27FC236}">
              <a16:creationId xmlns:a16="http://schemas.microsoft.com/office/drawing/2014/main" xmlns="" id="{00000000-0008-0000-0000-000038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13" name="TextBox 1">
          <a:extLst>
            <a:ext uri="{FF2B5EF4-FFF2-40B4-BE49-F238E27FC236}">
              <a16:creationId xmlns:a16="http://schemas.microsoft.com/office/drawing/2014/main" xmlns="" id="{00000000-0008-0000-0000-000039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14" name="TextBox 1">
          <a:extLst>
            <a:ext uri="{FF2B5EF4-FFF2-40B4-BE49-F238E27FC236}">
              <a16:creationId xmlns:a16="http://schemas.microsoft.com/office/drawing/2014/main" xmlns="" id="{00000000-0008-0000-0000-00003A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15" name="TextBox 1">
          <a:extLst>
            <a:ext uri="{FF2B5EF4-FFF2-40B4-BE49-F238E27FC236}">
              <a16:creationId xmlns:a16="http://schemas.microsoft.com/office/drawing/2014/main" xmlns="" id="{00000000-0008-0000-0000-00003B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16" name="TextBox 1">
          <a:extLst>
            <a:ext uri="{FF2B5EF4-FFF2-40B4-BE49-F238E27FC236}">
              <a16:creationId xmlns:a16="http://schemas.microsoft.com/office/drawing/2014/main" xmlns="" id="{00000000-0008-0000-0000-00003C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17" name="TextBox 316">
          <a:extLst>
            <a:ext uri="{FF2B5EF4-FFF2-40B4-BE49-F238E27FC236}">
              <a16:creationId xmlns:a16="http://schemas.microsoft.com/office/drawing/2014/main" xmlns="" id="{00000000-0008-0000-0000-00003D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18" name="TextBox 1">
          <a:extLst>
            <a:ext uri="{FF2B5EF4-FFF2-40B4-BE49-F238E27FC236}">
              <a16:creationId xmlns:a16="http://schemas.microsoft.com/office/drawing/2014/main" xmlns="" id="{00000000-0008-0000-0000-00003E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19" name="TextBox 1">
          <a:extLst>
            <a:ext uri="{FF2B5EF4-FFF2-40B4-BE49-F238E27FC236}">
              <a16:creationId xmlns:a16="http://schemas.microsoft.com/office/drawing/2014/main" xmlns="" id="{00000000-0008-0000-0000-00003F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20" name="TextBox 1">
          <a:extLst>
            <a:ext uri="{FF2B5EF4-FFF2-40B4-BE49-F238E27FC236}">
              <a16:creationId xmlns:a16="http://schemas.microsoft.com/office/drawing/2014/main" xmlns="" id="{00000000-0008-0000-0000-000040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21" name="TextBox 1">
          <a:extLst>
            <a:ext uri="{FF2B5EF4-FFF2-40B4-BE49-F238E27FC236}">
              <a16:creationId xmlns:a16="http://schemas.microsoft.com/office/drawing/2014/main" xmlns="" id="{00000000-0008-0000-0000-000041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22" name="TextBox 1">
          <a:extLst>
            <a:ext uri="{FF2B5EF4-FFF2-40B4-BE49-F238E27FC236}">
              <a16:creationId xmlns:a16="http://schemas.microsoft.com/office/drawing/2014/main" xmlns="" id="{00000000-0008-0000-0000-000042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23" name="TextBox 1">
          <a:extLst>
            <a:ext uri="{FF2B5EF4-FFF2-40B4-BE49-F238E27FC236}">
              <a16:creationId xmlns:a16="http://schemas.microsoft.com/office/drawing/2014/main" xmlns="" id="{00000000-0008-0000-0000-000043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24" name="TextBox 1">
          <a:extLst>
            <a:ext uri="{FF2B5EF4-FFF2-40B4-BE49-F238E27FC236}">
              <a16:creationId xmlns:a16="http://schemas.microsoft.com/office/drawing/2014/main" xmlns="" id="{00000000-0008-0000-0000-000044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25" name="TextBox 1">
          <a:extLst>
            <a:ext uri="{FF2B5EF4-FFF2-40B4-BE49-F238E27FC236}">
              <a16:creationId xmlns:a16="http://schemas.microsoft.com/office/drawing/2014/main" xmlns="" id="{00000000-0008-0000-0000-000045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26" name="TextBox 1">
          <a:extLst>
            <a:ext uri="{FF2B5EF4-FFF2-40B4-BE49-F238E27FC236}">
              <a16:creationId xmlns:a16="http://schemas.microsoft.com/office/drawing/2014/main" xmlns="" id="{00000000-0008-0000-0000-000046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27" name="TextBox 1">
          <a:extLst>
            <a:ext uri="{FF2B5EF4-FFF2-40B4-BE49-F238E27FC236}">
              <a16:creationId xmlns:a16="http://schemas.microsoft.com/office/drawing/2014/main" xmlns="" id="{00000000-0008-0000-0000-000047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28" name="TextBox 1">
          <a:extLst>
            <a:ext uri="{FF2B5EF4-FFF2-40B4-BE49-F238E27FC236}">
              <a16:creationId xmlns:a16="http://schemas.microsoft.com/office/drawing/2014/main" xmlns="" id="{00000000-0008-0000-0000-000048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29" name="TextBox 1">
          <a:extLst>
            <a:ext uri="{FF2B5EF4-FFF2-40B4-BE49-F238E27FC236}">
              <a16:creationId xmlns:a16="http://schemas.microsoft.com/office/drawing/2014/main" xmlns="" id="{00000000-0008-0000-0000-000049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30" name="TextBox 1">
          <a:extLst>
            <a:ext uri="{FF2B5EF4-FFF2-40B4-BE49-F238E27FC236}">
              <a16:creationId xmlns:a16="http://schemas.microsoft.com/office/drawing/2014/main" xmlns="" id="{00000000-0008-0000-0000-00004A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31" name="TextBox 1">
          <a:extLst>
            <a:ext uri="{FF2B5EF4-FFF2-40B4-BE49-F238E27FC236}">
              <a16:creationId xmlns:a16="http://schemas.microsoft.com/office/drawing/2014/main" xmlns="" id="{00000000-0008-0000-0000-00004B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32" name="TextBox 331">
          <a:extLst>
            <a:ext uri="{FF2B5EF4-FFF2-40B4-BE49-F238E27FC236}">
              <a16:creationId xmlns:a16="http://schemas.microsoft.com/office/drawing/2014/main" xmlns="" id="{00000000-0008-0000-0000-00004C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333" name="TextBox 1">
          <a:extLst>
            <a:ext uri="{FF2B5EF4-FFF2-40B4-BE49-F238E27FC236}">
              <a16:creationId xmlns:a16="http://schemas.microsoft.com/office/drawing/2014/main" xmlns="" id="{00000000-0008-0000-0000-00004D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34" name="TextBox 1">
          <a:extLst>
            <a:ext uri="{FF2B5EF4-FFF2-40B4-BE49-F238E27FC236}">
              <a16:creationId xmlns:a16="http://schemas.microsoft.com/office/drawing/2014/main" xmlns="" id="{00000000-0008-0000-0000-00004E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335" name="TextBox 1">
          <a:extLst>
            <a:ext uri="{FF2B5EF4-FFF2-40B4-BE49-F238E27FC236}">
              <a16:creationId xmlns:a16="http://schemas.microsoft.com/office/drawing/2014/main" xmlns="" id="{00000000-0008-0000-0000-00004F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36" name="TextBox 1">
          <a:extLst>
            <a:ext uri="{FF2B5EF4-FFF2-40B4-BE49-F238E27FC236}">
              <a16:creationId xmlns:a16="http://schemas.microsoft.com/office/drawing/2014/main" xmlns="" id="{00000000-0008-0000-0000-000050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337" name="TextBox 1">
          <a:extLst>
            <a:ext uri="{FF2B5EF4-FFF2-40B4-BE49-F238E27FC236}">
              <a16:creationId xmlns:a16="http://schemas.microsoft.com/office/drawing/2014/main" xmlns="" id="{00000000-0008-0000-0000-000051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38" name="TextBox 1">
          <a:extLst>
            <a:ext uri="{FF2B5EF4-FFF2-40B4-BE49-F238E27FC236}">
              <a16:creationId xmlns:a16="http://schemas.microsoft.com/office/drawing/2014/main" xmlns="" id="{00000000-0008-0000-0000-000052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339" name="TextBox 1">
          <a:extLst>
            <a:ext uri="{FF2B5EF4-FFF2-40B4-BE49-F238E27FC236}">
              <a16:creationId xmlns:a16="http://schemas.microsoft.com/office/drawing/2014/main" xmlns="" id="{00000000-0008-0000-0000-000053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40" name="TextBox 1">
          <a:extLst>
            <a:ext uri="{FF2B5EF4-FFF2-40B4-BE49-F238E27FC236}">
              <a16:creationId xmlns:a16="http://schemas.microsoft.com/office/drawing/2014/main" xmlns="" id="{00000000-0008-0000-0000-000054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341" name="TextBox 1">
          <a:extLst>
            <a:ext uri="{FF2B5EF4-FFF2-40B4-BE49-F238E27FC236}">
              <a16:creationId xmlns:a16="http://schemas.microsoft.com/office/drawing/2014/main" xmlns="" id="{00000000-0008-0000-0000-000055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42" name="TextBox 1">
          <a:extLst>
            <a:ext uri="{FF2B5EF4-FFF2-40B4-BE49-F238E27FC236}">
              <a16:creationId xmlns:a16="http://schemas.microsoft.com/office/drawing/2014/main" xmlns="" id="{00000000-0008-0000-0000-000056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343" name="TextBox 1">
          <a:extLst>
            <a:ext uri="{FF2B5EF4-FFF2-40B4-BE49-F238E27FC236}">
              <a16:creationId xmlns:a16="http://schemas.microsoft.com/office/drawing/2014/main" xmlns="" id="{00000000-0008-0000-0000-000057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44" name="TextBox 1">
          <a:extLst>
            <a:ext uri="{FF2B5EF4-FFF2-40B4-BE49-F238E27FC236}">
              <a16:creationId xmlns:a16="http://schemas.microsoft.com/office/drawing/2014/main" xmlns="" id="{00000000-0008-0000-0000-000058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345" name="TextBox 1">
          <a:extLst>
            <a:ext uri="{FF2B5EF4-FFF2-40B4-BE49-F238E27FC236}">
              <a16:creationId xmlns:a16="http://schemas.microsoft.com/office/drawing/2014/main" xmlns="" id="{00000000-0008-0000-0000-000059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46" name="TextBox 1">
          <a:extLst>
            <a:ext uri="{FF2B5EF4-FFF2-40B4-BE49-F238E27FC236}">
              <a16:creationId xmlns:a16="http://schemas.microsoft.com/office/drawing/2014/main" xmlns="" id="{00000000-0008-0000-0000-00005A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47" name="TextBox 346">
          <a:extLst>
            <a:ext uri="{FF2B5EF4-FFF2-40B4-BE49-F238E27FC236}">
              <a16:creationId xmlns:a16="http://schemas.microsoft.com/office/drawing/2014/main" xmlns="" id="{00000000-0008-0000-0000-00005B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348" name="TextBox 1">
          <a:extLst>
            <a:ext uri="{FF2B5EF4-FFF2-40B4-BE49-F238E27FC236}">
              <a16:creationId xmlns:a16="http://schemas.microsoft.com/office/drawing/2014/main" xmlns="" id="{00000000-0008-0000-0000-00005C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49" name="TextBox 1">
          <a:extLst>
            <a:ext uri="{FF2B5EF4-FFF2-40B4-BE49-F238E27FC236}">
              <a16:creationId xmlns:a16="http://schemas.microsoft.com/office/drawing/2014/main" xmlns="" id="{00000000-0008-0000-0000-00005D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350" name="TextBox 1">
          <a:extLst>
            <a:ext uri="{FF2B5EF4-FFF2-40B4-BE49-F238E27FC236}">
              <a16:creationId xmlns:a16="http://schemas.microsoft.com/office/drawing/2014/main" xmlns="" id="{00000000-0008-0000-0000-00005E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51" name="TextBox 1">
          <a:extLst>
            <a:ext uri="{FF2B5EF4-FFF2-40B4-BE49-F238E27FC236}">
              <a16:creationId xmlns:a16="http://schemas.microsoft.com/office/drawing/2014/main" xmlns="" id="{00000000-0008-0000-0000-00005F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352" name="TextBox 1">
          <a:extLst>
            <a:ext uri="{FF2B5EF4-FFF2-40B4-BE49-F238E27FC236}">
              <a16:creationId xmlns:a16="http://schemas.microsoft.com/office/drawing/2014/main" xmlns="" id="{00000000-0008-0000-0000-000060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53" name="TextBox 1">
          <a:extLst>
            <a:ext uri="{FF2B5EF4-FFF2-40B4-BE49-F238E27FC236}">
              <a16:creationId xmlns:a16="http://schemas.microsoft.com/office/drawing/2014/main" xmlns="" id="{00000000-0008-0000-0000-000061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354" name="TextBox 1">
          <a:extLst>
            <a:ext uri="{FF2B5EF4-FFF2-40B4-BE49-F238E27FC236}">
              <a16:creationId xmlns:a16="http://schemas.microsoft.com/office/drawing/2014/main" xmlns="" id="{00000000-0008-0000-0000-000062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55" name="TextBox 1">
          <a:extLst>
            <a:ext uri="{FF2B5EF4-FFF2-40B4-BE49-F238E27FC236}">
              <a16:creationId xmlns:a16="http://schemas.microsoft.com/office/drawing/2014/main" xmlns="" id="{00000000-0008-0000-0000-000063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356" name="TextBox 1">
          <a:extLst>
            <a:ext uri="{FF2B5EF4-FFF2-40B4-BE49-F238E27FC236}">
              <a16:creationId xmlns:a16="http://schemas.microsoft.com/office/drawing/2014/main" xmlns="" id="{00000000-0008-0000-0000-000064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57" name="TextBox 1">
          <a:extLst>
            <a:ext uri="{FF2B5EF4-FFF2-40B4-BE49-F238E27FC236}">
              <a16:creationId xmlns:a16="http://schemas.microsoft.com/office/drawing/2014/main" xmlns="" id="{00000000-0008-0000-0000-000065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358" name="TextBox 1">
          <a:extLst>
            <a:ext uri="{FF2B5EF4-FFF2-40B4-BE49-F238E27FC236}">
              <a16:creationId xmlns:a16="http://schemas.microsoft.com/office/drawing/2014/main" xmlns="" id="{00000000-0008-0000-0000-000066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59" name="TextBox 1">
          <a:extLst>
            <a:ext uri="{FF2B5EF4-FFF2-40B4-BE49-F238E27FC236}">
              <a16:creationId xmlns:a16="http://schemas.microsoft.com/office/drawing/2014/main" xmlns="" id="{00000000-0008-0000-0000-000067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360" name="TextBox 1">
          <a:extLst>
            <a:ext uri="{FF2B5EF4-FFF2-40B4-BE49-F238E27FC236}">
              <a16:creationId xmlns:a16="http://schemas.microsoft.com/office/drawing/2014/main" xmlns="" id="{00000000-0008-0000-0000-000068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361" name="TextBox 1">
          <a:extLst>
            <a:ext uri="{FF2B5EF4-FFF2-40B4-BE49-F238E27FC236}">
              <a16:creationId xmlns:a16="http://schemas.microsoft.com/office/drawing/2014/main" xmlns="" id="{00000000-0008-0000-0000-000069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62" name="TextBox 361">
          <a:extLst>
            <a:ext uri="{FF2B5EF4-FFF2-40B4-BE49-F238E27FC236}">
              <a16:creationId xmlns:a16="http://schemas.microsoft.com/office/drawing/2014/main" xmlns="" id="{00000000-0008-0000-0000-00006A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63" name="TextBox 1">
          <a:extLst>
            <a:ext uri="{FF2B5EF4-FFF2-40B4-BE49-F238E27FC236}">
              <a16:creationId xmlns:a16="http://schemas.microsoft.com/office/drawing/2014/main" xmlns="" id="{00000000-0008-0000-0000-00006B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64" name="TextBox 1">
          <a:extLst>
            <a:ext uri="{FF2B5EF4-FFF2-40B4-BE49-F238E27FC236}">
              <a16:creationId xmlns:a16="http://schemas.microsoft.com/office/drawing/2014/main" xmlns="" id="{00000000-0008-0000-0000-00006C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65" name="TextBox 1">
          <a:extLst>
            <a:ext uri="{FF2B5EF4-FFF2-40B4-BE49-F238E27FC236}">
              <a16:creationId xmlns:a16="http://schemas.microsoft.com/office/drawing/2014/main" xmlns="" id="{00000000-0008-0000-0000-00006D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66" name="TextBox 1">
          <a:extLst>
            <a:ext uri="{FF2B5EF4-FFF2-40B4-BE49-F238E27FC236}">
              <a16:creationId xmlns:a16="http://schemas.microsoft.com/office/drawing/2014/main" xmlns="" id="{00000000-0008-0000-0000-00006E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67" name="TextBox 1">
          <a:extLst>
            <a:ext uri="{FF2B5EF4-FFF2-40B4-BE49-F238E27FC236}">
              <a16:creationId xmlns:a16="http://schemas.microsoft.com/office/drawing/2014/main" xmlns="" id="{00000000-0008-0000-0000-00006F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68" name="TextBox 1">
          <a:extLst>
            <a:ext uri="{FF2B5EF4-FFF2-40B4-BE49-F238E27FC236}">
              <a16:creationId xmlns:a16="http://schemas.microsoft.com/office/drawing/2014/main" xmlns="" id="{00000000-0008-0000-0000-000070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69" name="TextBox 1">
          <a:extLst>
            <a:ext uri="{FF2B5EF4-FFF2-40B4-BE49-F238E27FC236}">
              <a16:creationId xmlns:a16="http://schemas.microsoft.com/office/drawing/2014/main" xmlns="" id="{00000000-0008-0000-0000-000071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70" name="TextBox 1">
          <a:extLst>
            <a:ext uri="{FF2B5EF4-FFF2-40B4-BE49-F238E27FC236}">
              <a16:creationId xmlns:a16="http://schemas.microsoft.com/office/drawing/2014/main" xmlns="" id="{00000000-0008-0000-0000-000072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71" name="TextBox 1">
          <a:extLst>
            <a:ext uri="{FF2B5EF4-FFF2-40B4-BE49-F238E27FC236}">
              <a16:creationId xmlns:a16="http://schemas.microsoft.com/office/drawing/2014/main" xmlns="" id="{00000000-0008-0000-0000-000073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72" name="TextBox 1">
          <a:extLst>
            <a:ext uri="{FF2B5EF4-FFF2-40B4-BE49-F238E27FC236}">
              <a16:creationId xmlns:a16="http://schemas.microsoft.com/office/drawing/2014/main" xmlns="" id="{00000000-0008-0000-0000-000074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73" name="TextBox 1">
          <a:extLst>
            <a:ext uri="{FF2B5EF4-FFF2-40B4-BE49-F238E27FC236}">
              <a16:creationId xmlns:a16="http://schemas.microsoft.com/office/drawing/2014/main" xmlns="" id="{00000000-0008-0000-0000-000075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74" name="TextBox 1">
          <a:extLst>
            <a:ext uri="{FF2B5EF4-FFF2-40B4-BE49-F238E27FC236}">
              <a16:creationId xmlns:a16="http://schemas.microsoft.com/office/drawing/2014/main" xmlns="" id="{00000000-0008-0000-0000-000076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75" name="TextBox 1">
          <a:extLst>
            <a:ext uri="{FF2B5EF4-FFF2-40B4-BE49-F238E27FC236}">
              <a16:creationId xmlns:a16="http://schemas.microsoft.com/office/drawing/2014/main" xmlns="" id="{00000000-0008-0000-0000-000077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76" name="TextBox 1">
          <a:extLst>
            <a:ext uri="{FF2B5EF4-FFF2-40B4-BE49-F238E27FC236}">
              <a16:creationId xmlns:a16="http://schemas.microsoft.com/office/drawing/2014/main" xmlns="" id="{00000000-0008-0000-0000-000078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77" name="TextBox 376">
          <a:extLst>
            <a:ext uri="{FF2B5EF4-FFF2-40B4-BE49-F238E27FC236}">
              <a16:creationId xmlns:a16="http://schemas.microsoft.com/office/drawing/2014/main" xmlns="" id="{00000000-0008-0000-0000-000079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78" name="TextBox 1">
          <a:extLst>
            <a:ext uri="{FF2B5EF4-FFF2-40B4-BE49-F238E27FC236}">
              <a16:creationId xmlns:a16="http://schemas.microsoft.com/office/drawing/2014/main" xmlns="" id="{00000000-0008-0000-0000-00007A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79" name="TextBox 1">
          <a:extLst>
            <a:ext uri="{FF2B5EF4-FFF2-40B4-BE49-F238E27FC236}">
              <a16:creationId xmlns:a16="http://schemas.microsoft.com/office/drawing/2014/main" xmlns="" id="{00000000-0008-0000-0000-00007B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80" name="TextBox 1">
          <a:extLst>
            <a:ext uri="{FF2B5EF4-FFF2-40B4-BE49-F238E27FC236}">
              <a16:creationId xmlns:a16="http://schemas.microsoft.com/office/drawing/2014/main" xmlns="" id="{00000000-0008-0000-0000-00007C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81" name="TextBox 1">
          <a:extLst>
            <a:ext uri="{FF2B5EF4-FFF2-40B4-BE49-F238E27FC236}">
              <a16:creationId xmlns:a16="http://schemas.microsoft.com/office/drawing/2014/main" xmlns="" id="{00000000-0008-0000-0000-00007D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82" name="TextBox 1">
          <a:extLst>
            <a:ext uri="{FF2B5EF4-FFF2-40B4-BE49-F238E27FC236}">
              <a16:creationId xmlns:a16="http://schemas.microsoft.com/office/drawing/2014/main" xmlns="" id="{00000000-0008-0000-0000-00007E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83" name="TextBox 1">
          <a:extLst>
            <a:ext uri="{FF2B5EF4-FFF2-40B4-BE49-F238E27FC236}">
              <a16:creationId xmlns:a16="http://schemas.microsoft.com/office/drawing/2014/main" xmlns="" id="{00000000-0008-0000-0000-00007F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84" name="TextBox 1">
          <a:extLst>
            <a:ext uri="{FF2B5EF4-FFF2-40B4-BE49-F238E27FC236}">
              <a16:creationId xmlns:a16="http://schemas.microsoft.com/office/drawing/2014/main" xmlns="" id="{00000000-0008-0000-0000-000080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85" name="TextBox 1">
          <a:extLst>
            <a:ext uri="{FF2B5EF4-FFF2-40B4-BE49-F238E27FC236}">
              <a16:creationId xmlns:a16="http://schemas.microsoft.com/office/drawing/2014/main" xmlns="" id="{00000000-0008-0000-0000-000081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86" name="TextBox 1">
          <a:extLst>
            <a:ext uri="{FF2B5EF4-FFF2-40B4-BE49-F238E27FC236}">
              <a16:creationId xmlns:a16="http://schemas.microsoft.com/office/drawing/2014/main" xmlns="" id="{00000000-0008-0000-0000-000082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87" name="TextBox 1">
          <a:extLst>
            <a:ext uri="{FF2B5EF4-FFF2-40B4-BE49-F238E27FC236}">
              <a16:creationId xmlns:a16="http://schemas.microsoft.com/office/drawing/2014/main" xmlns="" id="{00000000-0008-0000-0000-000083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88" name="TextBox 1">
          <a:extLst>
            <a:ext uri="{FF2B5EF4-FFF2-40B4-BE49-F238E27FC236}">
              <a16:creationId xmlns:a16="http://schemas.microsoft.com/office/drawing/2014/main" xmlns="" id="{00000000-0008-0000-0000-000084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89" name="TextBox 1">
          <a:extLst>
            <a:ext uri="{FF2B5EF4-FFF2-40B4-BE49-F238E27FC236}">
              <a16:creationId xmlns:a16="http://schemas.microsoft.com/office/drawing/2014/main" xmlns="" id="{00000000-0008-0000-0000-000085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90" name="TextBox 1">
          <a:extLst>
            <a:ext uri="{FF2B5EF4-FFF2-40B4-BE49-F238E27FC236}">
              <a16:creationId xmlns:a16="http://schemas.microsoft.com/office/drawing/2014/main" xmlns="" id="{00000000-0008-0000-0000-000086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91" name="TextBox 1">
          <a:extLst>
            <a:ext uri="{FF2B5EF4-FFF2-40B4-BE49-F238E27FC236}">
              <a16:creationId xmlns:a16="http://schemas.microsoft.com/office/drawing/2014/main" xmlns="" id="{00000000-0008-0000-0000-000087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92" name="TextBox 391">
          <a:extLst>
            <a:ext uri="{FF2B5EF4-FFF2-40B4-BE49-F238E27FC236}">
              <a16:creationId xmlns:a16="http://schemas.microsoft.com/office/drawing/2014/main" xmlns="" id="{00000000-0008-0000-0000-000088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93" name="TextBox 1">
          <a:extLst>
            <a:ext uri="{FF2B5EF4-FFF2-40B4-BE49-F238E27FC236}">
              <a16:creationId xmlns:a16="http://schemas.microsoft.com/office/drawing/2014/main" xmlns="" id="{00000000-0008-0000-0000-000089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94" name="TextBox 1">
          <a:extLst>
            <a:ext uri="{FF2B5EF4-FFF2-40B4-BE49-F238E27FC236}">
              <a16:creationId xmlns:a16="http://schemas.microsoft.com/office/drawing/2014/main" xmlns="" id="{00000000-0008-0000-0000-00008A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95" name="TextBox 1">
          <a:extLst>
            <a:ext uri="{FF2B5EF4-FFF2-40B4-BE49-F238E27FC236}">
              <a16:creationId xmlns:a16="http://schemas.microsoft.com/office/drawing/2014/main" xmlns="" id="{00000000-0008-0000-0000-00008B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96" name="TextBox 1">
          <a:extLst>
            <a:ext uri="{FF2B5EF4-FFF2-40B4-BE49-F238E27FC236}">
              <a16:creationId xmlns:a16="http://schemas.microsoft.com/office/drawing/2014/main" xmlns="" id="{00000000-0008-0000-0000-00008C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97" name="TextBox 1">
          <a:extLst>
            <a:ext uri="{FF2B5EF4-FFF2-40B4-BE49-F238E27FC236}">
              <a16:creationId xmlns:a16="http://schemas.microsoft.com/office/drawing/2014/main" xmlns="" id="{00000000-0008-0000-0000-00008D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398" name="TextBox 1">
          <a:extLst>
            <a:ext uri="{FF2B5EF4-FFF2-40B4-BE49-F238E27FC236}">
              <a16:creationId xmlns:a16="http://schemas.microsoft.com/office/drawing/2014/main" xmlns="" id="{00000000-0008-0000-0000-00008E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399" name="TextBox 1">
          <a:extLst>
            <a:ext uri="{FF2B5EF4-FFF2-40B4-BE49-F238E27FC236}">
              <a16:creationId xmlns:a16="http://schemas.microsoft.com/office/drawing/2014/main" xmlns="" id="{00000000-0008-0000-0000-00008F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00" name="TextBox 1">
          <a:extLst>
            <a:ext uri="{FF2B5EF4-FFF2-40B4-BE49-F238E27FC236}">
              <a16:creationId xmlns:a16="http://schemas.microsoft.com/office/drawing/2014/main" xmlns="" id="{00000000-0008-0000-0000-000090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01" name="TextBox 1">
          <a:extLst>
            <a:ext uri="{FF2B5EF4-FFF2-40B4-BE49-F238E27FC236}">
              <a16:creationId xmlns:a16="http://schemas.microsoft.com/office/drawing/2014/main" xmlns="" id="{00000000-0008-0000-0000-000091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02" name="TextBox 1">
          <a:extLst>
            <a:ext uri="{FF2B5EF4-FFF2-40B4-BE49-F238E27FC236}">
              <a16:creationId xmlns:a16="http://schemas.microsoft.com/office/drawing/2014/main" xmlns="" id="{00000000-0008-0000-0000-000092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03" name="TextBox 1">
          <a:extLst>
            <a:ext uri="{FF2B5EF4-FFF2-40B4-BE49-F238E27FC236}">
              <a16:creationId xmlns:a16="http://schemas.microsoft.com/office/drawing/2014/main" xmlns="" id="{00000000-0008-0000-0000-000093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04" name="TextBox 1">
          <a:extLst>
            <a:ext uri="{FF2B5EF4-FFF2-40B4-BE49-F238E27FC236}">
              <a16:creationId xmlns:a16="http://schemas.microsoft.com/office/drawing/2014/main" xmlns="" id="{00000000-0008-0000-0000-000094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05" name="TextBox 1">
          <a:extLst>
            <a:ext uri="{FF2B5EF4-FFF2-40B4-BE49-F238E27FC236}">
              <a16:creationId xmlns:a16="http://schemas.microsoft.com/office/drawing/2014/main" xmlns="" id="{00000000-0008-0000-0000-000095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06" name="TextBox 1">
          <a:extLst>
            <a:ext uri="{FF2B5EF4-FFF2-40B4-BE49-F238E27FC236}">
              <a16:creationId xmlns:a16="http://schemas.microsoft.com/office/drawing/2014/main" xmlns="" id="{00000000-0008-0000-0000-000096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07" name="TextBox 406">
          <a:extLst>
            <a:ext uri="{FF2B5EF4-FFF2-40B4-BE49-F238E27FC236}">
              <a16:creationId xmlns:a16="http://schemas.microsoft.com/office/drawing/2014/main" xmlns="" id="{00000000-0008-0000-0000-000097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08" name="TextBox 1">
          <a:extLst>
            <a:ext uri="{FF2B5EF4-FFF2-40B4-BE49-F238E27FC236}">
              <a16:creationId xmlns:a16="http://schemas.microsoft.com/office/drawing/2014/main" xmlns="" id="{00000000-0008-0000-0000-000098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09" name="TextBox 1">
          <a:extLst>
            <a:ext uri="{FF2B5EF4-FFF2-40B4-BE49-F238E27FC236}">
              <a16:creationId xmlns:a16="http://schemas.microsoft.com/office/drawing/2014/main" xmlns="" id="{00000000-0008-0000-0000-000099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10" name="TextBox 1">
          <a:extLst>
            <a:ext uri="{FF2B5EF4-FFF2-40B4-BE49-F238E27FC236}">
              <a16:creationId xmlns:a16="http://schemas.microsoft.com/office/drawing/2014/main" xmlns="" id="{00000000-0008-0000-0000-00009A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11" name="TextBox 1">
          <a:extLst>
            <a:ext uri="{FF2B5EF4-FFF2-40B4-BE49-F238E27FC236}">
              <a16:creationId xmlns:a16="http://schemas.microsoft.com/office/drawing/2014/main" xmlns="" id="{00000000-0008-0000-0000-00009B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12" name="TextBox 1">
          <a:extLst>
            <a:ext uri="{FF2B5EF4-FFF2-40B4-BE49-F238E27FC236}">
              <a16:creationId xmlns:a16="http://schemas.microsoft.com/office/drawing/2014/main" xmlns="" id="{00000000-0008-0000-0000-00009C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13" name="TextBox 1">
          <a:extLst>
            <a:ext uri="{FF2B5EF4-FFF2-40B4-BE49-F238E27FC236}">
              <a16:creationId xmlns:a16="http://schemas.microsoft.com/office/drawing/2014/main" xmlns="" id="{00000000-0008-0000-0000-00009D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14" name="TextBox 1">
          <a:extLst>
            <a:ext uri="{FF2B5EF4-FFF2-40B4-BE49-F238E27FC236}">
              <a16:creationId xmlns:a16="http://schemas.microsoft.com/office/drawing/2014/main" xmlns="" id="{00000000-0008-0000-0000-00009E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15" name="TextBox 1">
          <a:extLst>
            <a:ext uri="{FF2B5EF4-FFF2-40B4-BE49-F238E27FC236}">
              <a16:creationId xmlns:a16="http://schemas.microsoft.com/office/drawing/2014/main" xmlns="" id="{00000000-0008-0000-0000-00009F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16" name="TextBox 1">
          <a:extLst>
            <a:ext uri="{FF2B5EF4-FFF2-40B4-BE49-F238E27FC236}">
              <a16:creationId xmlns:a16="http://schemas.microsoft.com/office/drawing/2014/main" xmlns="" id="{00000000-0008-0000-0000-0000A0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17" name="TextBox 1">
          <a:extLst>
            <a:ext uri="{FF2B5EF4-FFF2-40B4-BE49-F238E27FC236}">
              <a16:creationId xmlns:a16="http://schemas.microsoft.com/office/drawing/2014/main" xmlns="" id="{00000000-0008-0000-0000-0000A1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18" name="TextBox 1">
          <a:extLst>
            <a:ext uri="{FF2B5EF4-FFF2-40B4-BE49-F238E27FC236}">
              <a16:creationId xmlns:a16="http://schemas.microsoft.com/office/drawing/2014/main" xmlns="" id="{00000000-0008-0000-0000-0000A2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19" name="TextBox 1">
          <a:extLst>
            <a:ext uri="{FF2B5EF4-FFF2-40B4-BE49-F238E27FC236}">
              <a16:creationId xmlns:a16="http://schemas.microsoft.com/office/drawing/2014/main" xmlns="" id="{00000000-0008-0000-0000-0000A3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20" name="TextBox 1">
          <a:extLst>
            <a:ext uri="{FF2B5EF4-FFF2-40B4-BE49-F238E27FC236}">
              <a16:creationId xmlns:a16="http://schemas.microsoft.com/office/drawing/2014/main" xmlns="" id="{00000000-0008-0000-0000-0000A4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21" name="TextBox 1">
          <a:extLst>
            <a:ext uri="{FF2B5EF4-FFF2-40B4-BE49-F238E27FC236}">
              <a16:creationId xmlns:a16="http://schemas.microsoft.com/office/drawing/2014/main" xmlns="" id="{00000000-0008-0000-0000-0000A5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22" name="TextBox 421">
          <a:extLst>
            <a:ext uri="{FF2B5EF4-FFF2-40B4-BE49-F238E27FC236}">
              <a16:creationId xmlns:a16="http://schemas.microsoft.com/office/drawing/2014/main" xmlns="" id="{00000000-0008-0000-0000-0000A6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23" name="TextBox 1">
          <a:extLst>
            <a:ext uri="{FF2B5EF4-FFF2-40B4-BE49-F238E27FC236}">
              <a16:creationId xmlns:a16="http://schemas.microsoft.com/office/drawing/2014/main" xmlns="" id="{00000000-0008-0000-0000-0000A7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24" name="TextBox 1">
          <a:extLst>
            <a:ext uri="{FF2B5EF4-FFF2-40B4-BE49-F238E27FC236}">
              <a16:creationId xmlns:a16="http://schemas.microsoft.com/office/drawing/2014/main" xmlns="" id="{00000000-0008-0000-0000-0000A8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25" name="TextBox 1">
          <a:extLst>
            <a:ext uri="{FF2B5EF4-FFF2-40B4-BE49-F238E27FC236}">
              <a16:creationId xmlns:a16="http://schemas.microsoft.com/office/drawing/2014/main" xmlns="" id="{00000000-0008-0000-0000-0000A9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26" name="TextBox 1">
          <a:extLst>
            <a:ext uri="{FF2B5EF4-FFF2-40B4-BE49-F238E27FC236}">
              <a16:creationId xmlns:a16="http://schemas.microsoft.com/office/drawing/2014/main" xmlns="" id="{00000000-0008-0000-0000-0000AA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27" name="TextBox 1">
          <a:extLst>
            <a:ext uri="{FF2B5EF4-FFF2-40B4-BE49-F238E27FC236}">
              <a16:creationId xmlns:a16="http://schemas.microsoft.com/office/drawing/2014/main" xmlns="" id="{00000000-0008-0000-0000-0000AB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28" name="TextBox 1">
          <a:extLst>
            <a:ext uri="{FF2B5EF4-FFF2-40B4-BE49-F238E27FC236}">
              <a16:creationId xmlns:a16="http://schemas.microsoft.com/office/drawing/2014/main" xmlns="" id="{00000000-0008-0000-0000-0000AC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29" name="TextBox 1">
          <a:extLst>
            <a:ext uri="{FF2B5EF4-FFF2-40B4-BE49-F238E27FC236}">
              <a16:creationId xmlns:a16="http://schemas.microsoft.com/office/drawing/2014/main" xmlns="" id="{00000000-0008-0000-0000-0000AD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30" name="TextBox 1">
          <a:extLst>
            <a:ext uri="{FF2B5EF4-FFF2-40B4-BE49-F238E27FC236}">
              <a16:creationId xmlns:a16="http://schemas.microsoft.com/office/drawing/2014/main" xmlns="" id="{00000000-0008-0000-0000-0000AE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31" name="TextBox 1">
          <a:extLst>
            <a:ext uri="{FF2B5EF4-FFF2-40B4-BE49-F238E27FC236}">
              <a16:creationId xmlns:a16="http://schemas.microsoft.com/office/drawing/2014/main" xmlns="" id="{00000000-0008-0000-0000-0000AF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32" name="TextBox 1">
          <a:extLst>
            <a:ext uri="{FF2B5EF4-FFF2-40B4-BE49-F238E27FC236}">
              <a16:creationId xmlns:a16="http://schemas.microsoft.com/office/drawing/2014/main" xmlns="" id="{00000000-0008-0000-0000-0000B0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33" name="TextBox 1">
          <a:extLst>
            <a:ext uri="{FF2B5EF4-FFF2-40B4-BE49-F238E27FC236}">
              <a16:creationId xmlns:a16="http://schemas.microsoft.com/office/drawing/2014/main" xmlns="" id="{00000000-0008-0000-0000-0000B1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34" name="TextBox 1">
          <a:extLst>
            <a:ext uri="{FF2B5EF4-FFF2-40B4-BE49-F238E27FC236}">
              <a16:creationId xmlns:a16="http://schemas.microsoft.com/office/drawing/2014/main" xmlns="" id="{00000000-0008-0000-0000-0000B2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35" name="TextBox 1">
          <a:extLst>
            <a:ext uri="{FF2B5EF4-FFF2-40B4-BE49-F238E27FC236}">
              <a16:creationId xmlns:a16="http://schemas.microsoft.com/office/drawing/2014/main" xmlns="" id="{00000000-0008-0000-0000-0000B3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36" name="TextBox 1">
          <a:extLst>
            <a:ext uri="{FF2B5EF4-FFF2-40B4-BE49-F238E27FC236}">
              <a16:creationId xmlns:a16="http://schemas.microsoft.com/office/drawing/2014/main" xmlns="" id="{00000000-0008-0000-0000-0000B4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37" name="TextBox 436">
          <a:extLst>
            <a:ext uri="{FF2B5EF4-FFF2-40B4-BE49-F238E27FC236}">
              <a16:creationId xmlns:a16="http://schemas.microsoft.com/office/drawing/2014/main" xmlns="" id="{00000000-0008-0000-0000-0000B5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38" name="TextBox 1">
          <a:extLst>
            <a:ext uri="{FF2B5EF4-FFF2-40B4-BE49-F238E27FC236}">
              <a16:creationId xmlns:a16="http://schemas.microsoft.com/office/drawing/2014/main" xmlns="" id="{00000000-0008-0000-0000-0000B6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39" name="TextBox 1">
          <a:extLst>
            <a:ext uri="{FF2B5EF4-FFF2-40B4-BE49-F238E27FC236}">
              <a16:creationId xmlns:a16="http://schemas.microsoft.com/office/drawing/2014/main" xmlns="" id="{00000000-0008-0000-0000-0000B7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40" name="TextBox 1">
          <a:extLst>
            <a:ext uri="{FF2B5EF4-FFF2-40B4-BE49-F238E27FC236}">
              <a16:creationId xmlns:a16="http://schemas.microsoft.com/office/drawing/2014/main" xmlns="" id="{00000000-0008-0000-0000-0000B8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41" name="TextBox 1">
          <a:extLst>
            <a:ext uri="{FF2B5EF4-FFF2-40B4-BE49-F238E27FC236}">
              <a16:creationId xmlns:a16="http://schemas.microsoft.com/office/drawing/2014/main" xmlns="" id="{00000000-0008-0000-0000-0000B9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42" name="TextBox 1">
          <a:extLst>
            <a:ext uri="{FF2B5EF4-FFF2-40B4-BE49-F238E27FC236}">
              <a16:creationId xmlns:a16="http://schemas.microsoft.com/office/drawing/2014/main" xmlns="" id="{00000000-0008-0000-0000-0000BA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43" name="TextBox 1">
          <a:extLst>
            <a:ext uri="{FF2B5EF4-FFF2-40B4-BE49-F238E27FC236}">
              <a16:creationId xmlns:a16="http://schemas.microsoft.com/office/drawing/2014/main" xmlns="" id="{00000000-0008-0000-0000-0000BB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44" name="TextBox 1">
          <a:extLst>
            <a:ext uri="{FF2B5EF4-FFF2-40B4-BE49-F238E27FC236}">
              <a16:creationId xmlns:a16="http://schemas.microsoft.com/office/drawing/2014/main" xmlns="" id="{00000000-0008-0000-0000-0000BC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45" name="TextBox 1">
          <a:extLst>
            <a:ext uri="{FF2B5EF4-FFF2-40B4-BE49-F238E27FC236}">
              <a16:creationId xmlns:a16="http://schemas.microsoft.com/office/drawing/2014/main" xmlns="" id="{00000000-0008-0000-0000-0000BD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46" name="TextBox 1">
          <a:extLst>
            <a:ext uri="{FF2B5EF4-FFF2-40B4-BE49-F238E27FC236}">
              <a16:creationId xmlns:a16="http://schemas.microsoft.com/office/drawing/2014/main" xmlns="" id="{00000000-0008-0000-0000-0000BE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47" name="TextBox 1">
          <a:extLst>
            <a:ext uri="{FF2B5EF4-FFF2-40B4-BE49-F238E27FC236}">
              <a16:creationId xmlns:a16="http://schemas.microsoft.com/office/drawing/2014/main" xmlns="" id="{00000000-0008-0000-0000-0000BF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48" name="TextBox 1">
          <a:extLst>
            <a:ext uri="{FF2B5EF4-FFF2-40B4-BE49-F238E27FC236}">
              <a16:creationId xmlns:a16="http://schemas.microsoft.com/office/drawing/2014/main" xmlns="" id="{00000000-0008-0000-0000-0000C0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49" name="TextBox 1">
          <a:extLst>
            <a:ext uri="{FF2B5EF4-FFF2-40B4-BE49-F238E27FC236}">
              <a16:creationId xmlns:a16="http://schemas.microsoft.com/office/drawing/2014/main" xmlns="" id="{00000000-0008-0000-0000-0000C1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147</xdr:row>
      <xdr:rowOff>0</xdr:rowOff>
    </xdr:from>
    <xdr:ext cx="184731" cy="264560"/>
    <xdr:sp macro="" textlink="">
      <xdr:nvSpPr>
        <xdr:cNvPr id="450" name="TextBox 1">
          <a:extLst>
            <a:ext uri="{FF2B5EF4-FFF2-40B4-BE49-F238E27FC236}">
              <a16:creationId xmlns:a16="http://schemas.microsoft.com/office/drawing/2014/main" xmlns="" id="{00000000-0008-0000-0000-0000C2010000}"/>
            </a:ext>
          </a:extLst>
        </xdr:cNvPr>
        <xdr:cNvSpPr txBox="1"/>
      </xdr:nvSpPr>
      <xdr:spPr>
        <a:xfrm>
          <a:off x="1127760"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84731" cy="264560"/>
    <xdr:sp macro="" textlink="">
      <xdr:nvSpPr>
        <xdr:cNvPr id="451" name="TextBox 1">
          <a:extLst>
            <a:ext uri="{FF2B5EF4-FFF2-40B4-BE49-F238E27FC236}">
              <a16:creationId xmlns:a16="http://schemas.microsoft.com/office/drawing/2014/main" xmlns="" id="{00000000-0008-0000-0000-0000C3010000}"/>
            </a:ext>
          </a:extLst>
        </xdr:cNvPr>
        <xdr:cNvSpPr txBox="1"/>
      </xdr:nvSpPr>
      <xdr:spPr>
        <a:xfrm>
          <a:off x="1133475" y="986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52" name="TextBox 451">
          <a:extLst>
            <a:ext uri="{FF2B5EF4-FFF2-40B4-BE49-F238E27FC236}">
              <a16:creationId xmlns:a16="http://schemas.microsoft.com/office/drawing/2014/main" xmlns="" id="{00000000-0008-0000-0000-0000C4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453" name="TextBox 1">
          <a:extLst>
            <a:ext uri="{FF2B5EF4-FFF2-40B4-BE49-F238E27FC236}">
              <a16:creationId xmlns:a16="http://schemas.microsoft.com/office/drawing/2014/main" xmlns="" id="{00000000-0008-0000-0000-0000C5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54" name="TextBox 1">
          <a:extLst>
            <a:ext uri="{FF2B5EF4-FFF2-40B4-BE49-F238E27FC236}">
              <a16:creationId xmlns:a16="http://schemas.microsoft.com/office/drawing/2014/main" xmlns="" id="{00000000-0008-0000-0000-0000C6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455" name="TextBox 1">
          <a:extLst>
            <a:ext uri="{FF2B5EF4-FFF2-40B4-BE49-F238E27FC236}">
              <a16:creationId xmlns:a16="http://schemas.microsoft.com/office/drawing/2014/main" xmlns="" id="{00000000-0008-0000-0000-0000C7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56" name="TextBox 1">
          <a:extLst>
            <a:ext uri="{FF2B5EF4-FFF2-40B4-BE49-F238E27FC236}">
              <a16:creationId xmlns:a16="http://schemas.microsoft.com/office/drawing/2014/main" xmlns="" id="{00000000-0008-0000-0000-0000C8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457" name="TextBox 1">
          <a:extLst>
            <a:ext uri="{FF2B5EF4-FFF2-40B4-BE49-F238E27FC236}">
              <a16:creationId xmlns:a16="http://schemas.microsoft.com/office/drawing/2014/main" xmlns="" id="{00000000-0008-0000-0000-0000C9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58" name="TextBox 1">
          <a:extLst>
            <a:ext uri="{FF2B5EF4-FFF2-40B4-BE49-F238E27FC236}">
              <a16:creationId xmlns:a16="http://schemas.microsoft.com/office/drawing/2014/main" xmlns="" id="{00000000-0008-0000-0000-0000CA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459" name="TextBox 1">
          <a:extLst>
            <a:ext uri="{FF2B5EF4-FFF2-40B4-BE49-F238E27FC236}">
              <a16:creationId xmlns:a16="http://schemas.microsoft.com/office/drawing/2014/main" xmlns="" id="{00000000-0008-0000-0000-0000CB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60" name="TextBox 1">
          <a:extLst>
            <a:ext uri="{FF2B5EF4-FFF2-40B4-BE49-F238E27FC236}">
              <a16:creationId xmlns:a16="http://schemas.microsoft.com/office/drawing/2014/main" xmlns="" id="{00000000-0008-0000-0000-0000CC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461" name="TextBox 1">
          <a:extLst>
            <a:ext uri="{FF2B5EF4-FFF2-40B4-BE49-F238E27FC236}">
              <a16:creationId xmlns:a16="http://schemas.microsoft.com/office/drawing/2014/main" xmlns="" id="{00000000-0008-0000-0000-0000CD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62" name="TextBox 1">
          <a:extLst>
            <a:ext uri="{FF2B5EF4-FFF2-40B4-BE49-F238E27FC236}">
              <a16:creationId xmlns:a16="http://schemas.microsoft.com/office/drawing/2014/main" xmlns="" id="{00000000-0008-0000-0000-0000CE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463" name="TextBox 1">
          <a:extLst>
            <a:ext uri="{FF2B5EF4-FFF2-40B4-BE49-F238E27FC236}">
              <a16:creationId xmlns:a16="http://schemas.microsoft.com/office/drawing/2014/main" xmlns="" id="{00000000-0008-0000-0000-0000CF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64" name="TextBox 1">
          <a:extLst>
            <a:ext uri="{FF2B5EF4-FFF2-40B4-BE49-F238E27FC236}">
              <a16:creationId xmlns:a16="http://schemas.microsoft.com/office/drawing/2014/main" xmlns="" id="{00000000-0008-0000-0000-0000D0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465" name="TextBox 1">
          <a:extLst>
            <a:ext uri="{FF2B5EF4-FFF2-40B4-BE49-F238E27FC236}">
              <a16:creationId xmlns:a16="http://schemas.microsoft.com/office/drawing/2014/main" xmlns="" id="{00000000-0008-0000-0000-0000D1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66" name="TextBox 1">
          <a:extLst>
            <a:ext uri="{FF2B5EF4-FFF2-40B4-BE49-F238E27FC236}">
              <a16:creationId xmlns:a16="http://schemas.microsoft.com/office/drawing/2014/main" xmlns="" id="{00000000-0008-0000-0000-0000D2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67" name="TextBox 466">
          <a:extLst>
            <a:ext uri="{FF2B5EF4-FFF2-40B4-BE49-F238E27FC236}">
              <a16:creationId xmlns:a16="http://schemas.microsoft.com/office/drawing/2014/main" xmlns="" id="{00000000-0008-0000-0000-0000D3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468" name="TextBox 1">
          <a:extLst>
            <a:ext uri="{FF2B5EF4-FFF2-40B4-BE49-F238E27FC236}">
              <a16:creationId xmlns:a16="http://schemas.microsoft.com/office/drawing/2014/main" xmlns="" id="{00000000-0008-0000-0000-0000D4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69" name="TextBox 1">
          <a:extLst>
            <a:ext uri="{FF2B5EF4-FFF2-40B4-BE49-F238E27FC236}">
              <a16:creationId xmlns:a16="http://schemas.microsoft.com/office/drawing/2014/main" xmlns="" id="{00000000-0008-0000-0000-0000D5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470" name="TextBox 1">
          <a:extLst>
            <a:ext uri="{FF2B5EF4-FFF2-40B4-BE49-F238E27FC236}">
              <a16:creationId xmlns:a16="http://schemas.microsoft.com/office/drawing/2014/main" xmlns="" id="{00000000-0008-0000-0000-0000D6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71" name="TextBox 1">
          <a:extLst>
            <a:ext uri="{FF2B5EF4-FFF2-40B4-BE49-F238E27FC236}">
              <a16:creationId xmlns:a16="http://schemas.microsoft.com/office/drawing/2014/main" xmlns="" id="{00000000-0008-0000-0000-0000D7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472" name="TextBox 1">
          <a:extLst>
            <a:ext uri="{FF2B5EF4-FFF2-40B4-BE49-F238E27FC236}">
              <a16:creationId xmlns:a16="http://schemas.microsoft.com/office/drawing/2014/main" xmlns="" id="{00000000-0008-0000-0000-0000D8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73" name="TextBox 1">
          <a:extLst>
            <a:ext uri="{FF2B5EF4-FFF2-40B4-BE49-F238E27FC236}">
              <a16:creationId xmlns:a16="http://schemas.microsoft.com/office/drawing/2014/main" xmlns="" id="{00000000-0008-0000-0000-0000D9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474" name="TextBox 1">
          <a:extLst>
            <a:ext uri="{FF2B5EF4-FFF2-40B4-BE49-F238E27FC236}">
              <a16:creationId xmlns:a16="http://schemas.microsoft.com/office/drawing/2014/main" xmlns="" id="{00000000-0008-0000-0000-0000DA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75" name="TextBox 1">
          <a:extLst>
            <a:ext uri="{FF2B5EF4-FFF2-40B4-BE49-F238E27FC236}">
              <a16:creationId xmlns:a16="http://schemas.microsoft.com/office/drawing/2014/main" xmlns="" id="{00000000-0008-0000-0000-0000DB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476" name="TextBox 1">
          <a:extLst>
            <a:ext uri="{FF2B5EF4-FFF2-40B4-BE49-F238E27FC236}">
              <a16:creationId xmlns:a16="http://schemas.microsoft.com/office/drawing/2014/main" xmlns="" id="{00000000-0008-0000-0000-0000DC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77" name="TextBox 1">
          <a:extLst>
            <a:ext uri="{FF2B5EF4-FFF2-40B4-BE49-F238E27FC236}">
              <a16:creationId xmlns:a16="http://schemas.microsoft.com/office/drawing/2014/main" xmlns="" id="{00000000-0008-0000-0000-0000DD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478" name="TextBox 1">
          <a:extLst>
            <a:ext uri="{FF2B5EF4-FFF2-40B4-BE49-F238E27FC236}">
              <a16:creationId xmlns:a16="http://schemas.microsoft.com/office/drawing/2014/main" xmlns="" id="{00000000-0008-0000-0000-0000DE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79" name="TextBox 1">
          <a:extLst>
            <a:ext uri="{FF2B5EF4-FFF2-40B4-BE49-F238E27FC236}">
              <a16:creationId xmlns:a16="http://schemas.microsoft.com/office/drawing/2014/main" xmlns="" id="{00000000-0008-0000-0000-0000DF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147</xdr:row>
      <xdr:rowOff>0</xdr:rowOff>
    </xdr:from>
    <xdr:ext cx="184731" cy="292906"/>
    <xdr:sp macro="" textlink="">
      <xdr:nvSpPr>
        <xdr:cNvPr id="480" name="TextBox 1">
          <a:extLst>
            <a:ext uri="{FF2B5EF4-FFF2-40B4-BE49-F238E27FC236}">
              <a16:creationId xmlns:a16="http://schemas.microsoft.com/office/drawing/2014/main" xmlns="" id="{00000000-0008-0000-0000-0000E0010000}"/>
            </a:ext>
          </a:extLst>
        </xdr:cNvPr>
        <xdr:cNvSpPr txBox="1"/>
      </xdr:nvSpPr>
      <xdr:spPr>
        <a:xfrm>
          <a:off x="1137285" y="986980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147</xdr:row>
      <xdr:rowOff>0</xdr:rowOff>
    </xdr:from>
    <xdr:ext cx="194454" cy="292906"/>
    <xdr:sp macro="" textlink="">
      <xdr:nvSpPr>
        <xdr:cNvPr id="481" name="TextBox 1">
          <a:extLst>
            <a:ext uri="{FF2B5EF4-FFF2-40B4-BE49-F238E27FC236}">
              <a16:creationId xmlns:a16="http://schemas.microsoft.com/office/drawing/2014/main" xmlns="" id="{00000000-0008-0000-0000-0000E1010000}"/>
            </a:ext>
          </a:extLst>
        </xdr:cNvPr>
        <xdr:cNvSpPr txBox="1"/>
      </xdr:nvSpPr>
      <xdr:spPr>
        <a:xfrm>
          <a:off x="1133475" y="986980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482" name="TextBox 481">
          <a:extLst>
            <a:ext uri="{FF2B5EF4-FFF2-40B4-BE49-F238E27FC236}">
              <a16:creationId xmlns:a16="http://schemas.microsoft.com/office/drawing/2014/main" xmlns="" id="{00000000-0008-0000-0000-0000E2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483" name="TextBox 1">
          <a:extLst>
            <a:ext uri="{FF2B5EF4-FFF2-40B4-BE49-F238E27FC236}">
              <a16:creationId xmlns:a16="http://schemas.microsoft.com/office/drawing/2014/main" xmlns="" id="{00000000-0008-0000-0000-0000E301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484" name="TextBox 1">
          <a:extLst>
            <a:ext uri="{FF2B5EF4-FFF2-40B4-BE49-F238E27FC236}">
              <a16:creationId xmlns:a16="http://schemas.microsoft.com/office/drawing/2014/main" xmlns="" id="{00000000-0008-0000-0000-0000E4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485" name="TextBox 1">
          <a:extLst>
            <a:ext uri="{FF2B5EF4-FFF2-40B4-BE49-F238E27FC236}">
              <a16:creationId xmlns:a16="http://schemas.microsoft.com/office/drawing/2014/main" xmlns="" id="{00000000-0008-0000-0000-0000E501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486" name="TextBox 1">
          <a:extLst>
            <a:ext uri="{FF2B5EF4-FFF2-40B4-BE49-F238E27FC236}">
              <a16:creationId xmlns:a16="http://schemas.microsoft.com/office/drawing/2014/main" xmlns="" id="{00000000-0008-0000-0000-0000E6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487" name="TextBox 1">
          <a:extLst>
            <a:ext uri="{FF2B5EF4-FFF2-40B4-BE49-F238E27FC236}">
              <a16:creationId xmlns:a16="http://schemas.microsoft.com/office/drawing/2014/main" xmlns="" id="{00000000-0008-0000-0000-0000E701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488" name="TextBox 1">
          <a:extLst>
            <a:ext uri="{FF2B5EF4-FFF2-40B4-BE49-F238E27FC236}">
              <a16:creationId xmlns:a16="http://schemas.microsoft.com/office/drawing/2014/main" xmlns="" id="{00000000-0008-0000-0000-0000E8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489" name="TextBox 1">
          <a:extLst>
            <a:ext uri="{FF2B5EF4-FFF2-40B4-BE49-F238E27FC236}">
              <a16:creationId xmlns:a16="http://schemas.microsoft.com/office/drawing/2014/main" xmlns="" id="{00000000-0008-0000-0000-0000E901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490" name="TextBox 1">
          <a:extLst>
            <a:ext uri="{FF2B5EF4-FFF2-40B4-BE49-F238E27FC236}">
              <a16:creationId xmlns:a16="http://schemas.microsoft.com/office/drawing/2014/main" xmlns="" id="{00000000-0008-0000-0000-0000EA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491" name="TextBox 1">
          <a:extLst>
            <a:ext uri="{FF2B5EF4-FFF2-40B4-BE49-F238E27FC236}">
              <a16:creationId xmlns:a16="http://schemas.microsoft.com/office/drawing/2014/main" xmlns="" id="{00000000-0008-0000-0000-0000EB01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492" name="TextBox 1">
          <a:extLst>
            <a:ext uri="{FF2B5EF4-FFF2-40B4-BE49-F238E27FC236}">
              <a16:creationId xmlns:a16="http://schemas.microsoft.com/office/drawing/2014/main" xmlns="" id="{00000000-0008-0000-0000-0000EC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493" name="TextBox 1">
          <a:extLst>
            <a:ext uri="{FF2B5EF4-FFF2-40B4-BE49-F238E27FC236}">
              <a16:creationId xmlns:a16="http://schemas.microsoft.com/office/drawing/2014/main" xmlns="" id="{00000000-0008-0000-0000-0000ED01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494" name="TextBox 1">
          <a:extLst>
            <a:ext uri="{FF2B5EF4-FFF2-40B4-BE49-F238E27FC236}">
              <a16:creationId xmlns:a16="http://schemas.microsoft.com/office/drawing/2014/main" xmlns="" id="{00000000-0008-0000-0000-0000EE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495" name="TextBox 1">
          <a:extLst>
            <a:ext uri="{FF2B5EF4-FFF2-40B4-BE49-F238E27FC236}">
              <a16:creationId xmlns:a16="http://schemas.microsoft.com/office/drawing/2014/main" xmlns="" id="{00000000-0008-0000-0000-0000EF01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496" name="TextBox 1">
          <a:extLst>
            <a:ext uri="{FF2B5EF4-FFF2-40B4-BE49-F238E27FC236}">
              <a16:creationId xmlns:a16="http://schemas.microsoft.com/office/drawing/2014/main" xmlns="" id="{00000000-0008-0000-0000-0000F0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497" name="TextBox 496">
          <a:extLst>
            <a:ext uri="{FF2B5EF4-FFF2-40B4-BE49-F238E27FC236}">
              <a16:creationId xmlns:a16="http://schemas.microsoft.com/office/drawing/2014/main" xmlns="" id="{00000000-0008-0000-0000-0000F1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498" name="TextBox 1">
          <a:extLst>
            <a:ext uri="{FF2B5EF4-FFF2-40B4-BE49-F238E27FC236}">
              <a16:creationId xmlns:a16="http://schemas.microsoft.com/office/drawing/2014/main" xmlns="" id="{00000000-0008-0000-0000-0000F201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499" name="TextBox 1">
          <a:extLst>
            <a:ext uri="{FF2B5EF4-FFF2-40B4-BE49-F238E27FC236}">
              <a16:creationId xmlns:a16="http://schemas.microsoft.com/office/drawing/2014/main" xmlns="" id="{00000000-0008-0000-0000-0000F3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00" name="TextBox 1">
          <a:extLst>
            <a:ext uri="{FF2B5EF4-FFF2-40B4-BE49-F238E27FC236}">
              <a16:creationId xmlns:a16="http://schemas.microsoft.com/office/drawing/2014/main" xmlns="" id="{00000000-0008-0000-0000-0000F401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01" name="TextBox 1">
          <a:extLst>
            <a:ext uri="{FF2B5EF4-FFF2-40B4-BE49-F238E27FC236}">
              <a16:creationId xmlns:a16="http://schemas.microsoft.com/office/drawing/2014/main" xmlns="" id="{00000000-0008-0000-0000-0000F5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02" name="TextBox 1">
          <a:extLst>
            <a:ext uri="{FF2B5EF4-FFF2-40B4-BE49-F238E27FC236}">
              <a16:creationId xmlns:a16="http://schemas.microsoft.com/office/drawing/2014/main" xmlns="" id="{00000000-0008-0000-0000-0000F601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03" name="TextBox 1">
          <a:extLst>
            <a:ext uri="{FF2B5EF4-FFF2-40B4-BE49-F238E27FC236}">
              <a16:creationId xmlns:a16="http://schemas.microsoft.com/office/drawing/2014/main" xmlns="" id="{00000000-0008-0000-0000-0000F7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04" name="TextBox 1">
          <a:extLst>
            <a:ext uri="{FF2B5EF4-FFF2-40B4-BE49-F238E27FC236}">
              <a16:creationId xmlns:a16="http://schemas.microsoft.com/office/drawing/2014/main" xmlns="" id="{00000000-0008-0000-0000-0000F801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05" name="TextBox 1">
          <a:extLst>
            <a:ext uri="{FF2B5EF4-FFF2-40B4-BE49-F238E27FC236}">
              <a16:creationId xmlns:a16="http://schemas.microsoft.com/office/drawing/2014/main" xmlns="" id="{00000000-0008-0000-0000-0000F9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06" name="TextBox 1">
          <a:extLst>
            <a:ext uri="{FF2B5EF4-FFF2-40B4-BE49-F238E27FC236}">
              <a16:creationId xmlns:a16="http://schemas.microsoft.com/office/drawing/2014/main" xmlns="" id="{00000000-0008-0000-0000-0000FA01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07" name="TextBox 1">
          <a:extLst>
            <a:ext uri="{FF2B5EF4-FFF2-40B4-BE49-F238E27FC236}">
              <a16:creationId xmlns:a16="http://schemas.microsoft.com/office/drawing/2014/main" xmlns="" id="{00000000-0008-0000-0000-0000FB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08" name="TextBox 1">
          <a:extLst>
            <a:ext uri="{FF2B5EF4-FFF2-40B4-BE49-F238E27FC236}">
              <a16:creationId xmlns:a16="http://schemas.microsoft.com/office/drawing/2014/main" xmlns="" id="{00000000-0008-0000-0000-0000FC01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09" name="TextBox 1">
          <a:extLst>
            <a:ext uri="{FF2B5EF4-FFF2-40B4-BE49-F238E27FC236}">
              <a16:creationId xmlns:a16="http://schemas.microsoft.com/office/drawing/2014/main" xmlns="" id="{00000000-0008-0000-0000-0000FD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10" name="TextBox 1">
          <a:extLst>
            <a:ext uri="{FF2B5EF4-FFF2-40B4-BE49-F238E27FC236}">
              <a16:creationId xmlns:a16="http://schemas.microsoft.com/office/drawing/2014/main" xmlns="" id="{00000000-0008-0000-0000-0000FE01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11" name="TextBox 1">
          <a:extLst>
            <a:ext uri="{FF2B5EF4-FFF2-40B4-BE49-F238E27FC236}">
              <a16:creationId xmlns:a16="http://schemas.microsoft.com/office/drawing/2014/main" xmlns="" id="{00000000-0008-0000-0000-0000FF01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12" name="TextBox 511">
          <a:extLst>
            <a:ext uri="{FF2B5EF4-FFF2-40B4-BE49-F238E27FC236}">
              <a16:creationId xmlns:a16="http://schemas.microsoft.com/office/drawing/2014/main" xmlns="" id="{00000000-0008-0000-0000-000000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13" name="TextBox 1">
          <a:extLst>
            <a:ext uri="{FF2B5EF4-FFF2-40B4-BE49-F238E27FC236}">
              <a16:creationId xmlns:a16="http://schemas.microsoft.com/office/drawing/2014/main" xmlns="" id="{00000000-0008-0000-0000-000001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14" name="TextBox 1">
          <a:extLst>
            <a:ext uri="{FF2B5EF4-FFF2-40B4-BE49-F238E27FC236}">
              <a16:creationId xmlns:a16="http://schemas.microsoft.com/office/drawing/2014/main" xmlns="" id="{00000000-0008-0000-0000-000002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15" name="TextBox 1">
          <a:extLst>
            <a:ext uri="{FF2B5EF4-FFF2-40B4-BE49-F238E27FC236}">
              <a16:creationId xmlns:a16="http://schemas.microsoft.com/office/drawing/2014/main" xmlns="" id="{00000000-0008-0000-0000-000003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16" name="TextBox 1">
          <a:extLst>
            <a:ext uri="{FF2B5EF4-FFF2-40B4-BE49-F238E27FC236}">
              <a16:creationId xmlns:a16="http://schemas.microsoft.com/office/drawing/2014/main" xmlns="" id="{00000000-0008-0000-0000-000004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17" name="TextBox 1">
          <a:extLst>
            <a:ext uri="{FF2B5EF4-FFF2-40B4-BE49-F238E27FC236}">
              <a16:creationId xmlns:a16="http://schemas.microsoft.com/office/drawing/2014/main" xmlns="" id="{00000000-0008-0000-0000-000005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18" name="TextBox 1">
          <a:extLst>
            <a:ext uri="{FF2B5EF4-FFF2-40B4-BE49-F238E27FC236}">
              <a16:creationId xmlns:a16="http://schemas.microsoft.com/office/drawing/2014/main" xmlns="" id="{00000000-0008-0000-0000-000006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19" name="TextBox 1">
          <a:extLst>
            <a:ext uri="{FF2B5EF4-FFF2-40B4-BE49-F238E27FC236}">
              <a16:creationId xmlns:a16="http://schemas.microsoft.com/office/drawing/2014/main" xmlns="" id="{00000000-0008-0000-0000-000007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20" name="TextBox 1">
          <a:extLst>
            <a:ext uri="{FF2B5EF4-FFF2-40B4-BE49-F238E27FC236}">
              <a16:creationId xmlns:a16="http://schemas.microsoft.com/office/drawing/2014/main" xmlns="" id="{00000000-0008-0000-0000-000008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21" name="TextBox 1">
          <a:extLst>
            <a:ext uri="{FF2B5EF4-FFF2-40B4-BE49-F238E27FC236}">
              <a16:creationId xmlns:a16="http://schemas.microsoft.com/office/drawing/2014/main" xmlns="" id="{00000000-0008-0000-0000-000009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22" name="TextBox 1">
          <a:extLst>
            <a:ext uri="{FF2B5EF4-FFF2-40B4-BE49-F238E27FC236}">
              <a16:creationId xmlns:a16="http://schemas.microsoft.com/office/drawing/2014/main" xmlns="" id="{00000000-0008-0000-0000-00000A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23" name="TextBox 1">
          <a:extLst>
            <a:ext uri="{FF2B5EF4-FFF2-40B4-BE49-F238E27FC236}">
              <a16:creationId xmlns:a16="http://schemas.microsoft.com/office/drawing/2014/main" xmlns="" id="{00000000-0008-0000-0000-00000B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24" name="TextBox 1">
          <a:extLst>
            <a:ext uri="{FF2B5EF4-FFF2-40B4-BE49-F238E27FC236}">
              <a16:creationId xmlns:a16="http://schemas.microsoft.com/office/drawing/2014/main" xmlns="" id="{00000000-0008-0000-0000-00000C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25" name="TextBox 1">
          <a:extLst>
            <a:ext uri="{FF2B5EF4-FFF2-40B4-BE49-F238E27FC236}">
              <a16:creationId xmlns:a16="http://schemas.microsoft.com/office/drawing/2014/main" xmlns="" id="{00000000-0008-0000-0000-00000D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26" name="TextBox 1">
          <a:extLst>
            <a:ext uri="{FF2B5EF4-FFF2-40B4-BE49-F238E27FC236}">
              <a16:creationId xmlns:a16="http://schemas.microsoft.com/office/drawing/2014/main" xmlns="" id="{00000000-0008-0000-0000-00000E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27" name="TextBox 526">
          <a:extLst>
            <a:ext uri="{FF2B5EF4-FFF2-40B4-BE49-F238E27FC236}">
              <a16:creationId xmlns:a16="http://schemas.microsoft.com/office/drawing/2014/main" xmlns="" id="{00000000-0008-0000-0000-00000F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28" name="TextBox 1">
          <a:extLst>
            <a:ext uri="{FF2B5EF4-FFF2-40B4-BE49-F238E27FC236}">
              <a16:creationId xmlns:a16="http://schemas.microsoft.com/office/drawing/2014/main" xmlns="" id="{00000000-0008-0000-0000-000010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29" name="TextBox 1">
          <a:extLst>
            <a:ext uri="{FF2B5EF4-FFF2-40B4-BE49-F238E27FC236}">
              <a16:creationId xmlns:a16="http://schemas.microsoft.com/office/drawing/2014/main" xmlns="" id="{00000000-0008-0000-0000-000011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30" name="TextBox 1">
          <a:extLst>
            <a:ext uri="{FF2B5EF4-FFF2-40B4-BE49-F238E27FC236}">
              <a16:creationId xmlns:a16="http://schemas.microsoft.com/office/drawing/2014/main" xmlns="" id="{00000000-0008-0000-0000-000012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31" name="TextBox 1">
          <a:extLst>
            <a:ext uri="{FF2B5EF4-FFF2-40B4-BE49-F238E27FC236}">
              <a16:creationId xmlns:a16="http://schemas.microsoft.com/office/drawing/2014/main" xmlns="" id="{00000000-0008-0000-0000-000013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32" name="TextBox 1">
          <a:extLst>
            <a:ext uri="{FF2B5EF4-FFF2-40B4-BE49-F238E27FC236}">
              <a16:creationId xmlns:a16="http://schemas.microsoft.com/office/drawing/2014/main" xmlns="" id="{00000000-0008-0000-0000-000014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33" name="TextBox 1">
          <a:extLst>
            <a:ext uri="{FF2B5EF4-FFF2-40B4-BE49-F238E27FC236}">
              <a16:creationId xmlns:a16="http://schemas.microsoft.com/office/drawing/2014/main" xmlns="" id="{00000000-0008-0000-0000-000015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34" name="TextBox 1">
          <a:extLst>
            <a:ext uri="{FF2B5EF4-FFF2-40B4-BE49-F238E27FC236}">
              <a16:creationId xmlns:a16="http://schemas.microsoft.com/office/drawing/2014/main" xmlns="" id="{00000000-0008-0000-0000-000016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35" name="TextBox 1">
          <a:extLst>
            <a:ext uri="{FF2B5EF4-FFF2-40B4-BE49-F238E27FC236}">
              <a16:creationId xmlns:a16="http://schemas.microsoft.com/office/drawing/2014/main" xmlns="" id="{00000000-0008-0000-0000-000017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36" name="TextBox 1">
          <a:extLst>
            <a:ext uri="{FF2B5EF4-FFF2-40B4-BE49-F238E27FC236}">
              <a16:creationId xmlns:a16="http://schemas.microsoft.com/office/drawing/2014/main" xmlns="" id="{00000000-0008-0000-0000-000018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37" name="TextBox 1">
          <a:extLst>
            <a:ext uri="{FF2B5EF4-FFF2-40B4-BE49-F238E27FC236}">
              <a16:creationId xmlns:a16="http://schemas.microsoft.com/office/drawing/2014/main" xmlns="" id="{00000000-0008-0000-0000-000019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38" name="TextBox 1">
          <a:extLst>
            <a:ext uri="{FF2B5EF4-FFF2-40B4-BE49-F238E27FC236}">
              <a16:creationId xmlns:a16="http://schemas.microsoft.com/office/drawing/2014/main" xmlns="" id="{00000000-0008-0000-0000-00001A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39" name="TextBox 1">
          <a:extLst>
            <a:ext uri="{FF2B5EF4-FFF2-40B4-BE49-F238E27FC236}">
              <a16:creationId xmlns:a16="http://schemas.microsoft.com/office/drawing/2014/main" xmlns="" id="{00000000-0008-0000-0000-00001B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40" name="TextBox 1">
          <a:extLst>
            <a:ext uri="{FF2B5EF4-FFF2-40B4-BE49-F238E27FC236}">
              <a16:creationId xmlns:a16="http://schemas.microsoft.com/office/drawing/2014/main" xmlns="" id="{00000000-0008-0000-0000-00001C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41" name="TextBox 1">
          <a:extLst>
            <a:ext uri="{FF2B5EF4-FFF2-40B4-BE49-F238E27FC236}">
              <a16:creationId xmlns:a16="http://schemas.microsoft.com/office/drawing/2014/main" xmlns="" id="{00000000-0008-0000-0000-00001D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42" name="TextBox 541">
          <a:extLst>
            <a:ext uri="{FF2B5EF4-FFF2-40B4-BE49-F238E27FC236}">
              <a16:creationId xmlns:a16="http://schemas.microsoft.com/office/drawing/2014/main" xmlns="" id="{00000000-0008-0000-0000-00001E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43" name="TextBox 1">
          <a:extLst>
            <a:ext uri="{FF2B5EF4-FFF2-40B4-BE49-F238E27FC236}">
              <a16:creationId xmlns:a16="http://schemas.microsoft.com/office/drawing/2014/main" xmlns="" id="{00000000-0008-0000-0000-00001F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44" name="TextBox 1">
          <a:extLst>
            <a:ext uri="{FF2B5EF4-FFF2-40B4-BE49-F238E27FC236}">
              <a16:creationId xmlns:a16="http://schemas.microsoft.com/office/drawing/2014/main" xmlns="" id="{00000000-0008-0000-0000-000020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45" name="TextBox 1">
          <a:extLst>
            <a:ext uri="{FF2B5EF4-FFF2-40B4-BE49-F238E27FC236}">
              <a16:creationId xmlns:a16="http://schemas.microsoft.com/office/drawing/2014/main" xmlns="" id="{00000000-0008-0000-0000-000021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46" name="TextBox 1">
          <a:extLst>
            <a:ext uri="{FF2B5EF4-FFF2-40B4-BE49-F238E27FC236}">
              <a16:creationId xmlns:a16="http://schemas.microsoft.com/office/drawing/2014/main" xmlns="" id="{00000000-0008-0000-0000-000022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47" name="TextBox 1">
          <a:extLst>
            <a:ext uri="{FF2B5EF4-FFF2-40B4-BE49-F238E27FC236}">
              <a16:creationId xmlns:a16="http://schemas.microsoft.com/office/drawing/2014/main" xmlns="" id="{00000000-0008-0000-0000-000023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48" name="TextBox 1">
          <a:extLst>
            <a:ext uri="{FF2B5EF4-FFF2-40B4-BE49-F238E27FC236}">
              <a16:creationId xmlns:a16="http://schemas.microsoft.com/office/drawing/2014/main" xmlns="" id="{00000000-0008-0000-0000-000024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49" name="TextBox 1">
          <a:extLst>
            <a:ext uri="{FF2B5EF4-FFF2-40B4-BE49-F238E27FC236}">
              <a16:creationId xmlns:a16="http://schemas.microsoft.com/office/drawing/2014/main" xmlns="" id="{00000000-0008-0000-0000-000025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50" name="TextBox 1">
          <a:extLst>
            <a:ext uri="{FF2B5EF4-FFF2-40B4-BE49-F238E27FC236}">
              <a16:creationId xmlns:a16="http://schemas.microsoft.com/office/drawing/2014/main" xmlns="" id="{00000000-0008-0000-0000-000026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51" name="TextBox 1">
          <a:extLst>
            <a:ext uri="{FF2B5EF4-FFF2-40B4-BE49-F238E27FC236}">
              <a16:creationId xmlns:a16="http://schemas.microsoft.com/office/drawing/2014/main" xmlns="" id="{00000000-0008-0000-0000-000027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52" name="TextBox 1">
          <a:extLst>
            <a:ext uri="{FF2B5EF4-FFF2-40B4-BE49-F238E27FC236}">
              <a16:creationId xmlns:a16="http://schemas.microsoft.com/office/drawing/2014/main" xmlns="" id="{00000000-0008-0000-0000-000028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53" name="TextBox 1">
          <a:extLst>
            <a:ext uri="{FF2B5EF4-FFF2-40B4-BE49-F238E27FC236}">
              <a16:creationId xmlns:a16="http://schemas.microsoft.com/office/drawing/2014/main" xmlns="" id="{00000000-0008-0000-0000-000029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54" name="TextBox 1">
          <a:extLst>
            <a:ext uri="{FF2B5EF4-FFF2-40B4-BE49-F238E27FC236}">
              <a16:creationId xmlns:a16="http://schemas.microsoft.com/office/drawing/2014/main" xmlns="" id="{00000000-0008-0000-0000-00002A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55" name="TextBox 1">
          <a:extLst>
            <a:ext uri="{FF2B5EF4-FFF2-40B4-BE49-F238E27FC236}">
              <a16:creationId xmlns:a16="http://schemas.microsoft.com/office/drawing/2014/main" xmlns="" id="{00000000-0008-0000-0000-00002B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56" name="TextBox 1">
          <a:extLst>
            <a:ext uri="{FF2B5EF4-FFF2-40B4-BE49-F238E27FC236}">
              <a16:creationId xmlns:a16="http://schemas.microsoft.com/office/drawing/2014/main" xmlns="" id="{00000000-0008-0000-0000-00002C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57" name="TextBox 556">
          <a:extLst>
            <a:ext uri="{FF2B5EF4-FFF2-40B4-BE49-F238E27FC236}">
              <a16:creationId xmlns:a16="http://schemas.microsoft.com/office/drawing/2014/main" xmlns="" id="{00000000-0008-0000-0000-00002D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58" name="TextBox 1">
          <a:extLst>
            <a:ext uri="{FF2B5EF4-FFF2-40B4-BE49-F238E27FC236}">
              <a16:creationId xmlns:a16="http://schemas.microsoft.com/office/drawing/2014/main" xmlns="" id="{00000000-0008-0000-0000-00002E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59" name="TextBox 1">
          <a:extLst>
            <a:ext uri="{FF2B5EF4-FFF2-40B4-BE49-F238E27FC236}">
              <a16:creationId xmlns:a16="http://schemas.microsoft.com/office/drawing/2014/main" xmlns="" id="{00000000-0008-0000-0000-00002F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60" name="TextBox 1">
          <a:extLst>
            <a:ext uri="{FF2B5EF4-FFF2-40B4-BE49-F238E27FC236}">
              <a16:creationId xmlns:a16="http://schemas.microsoft.com/office/drawing/2014/main" xmlns="" id="{00000000-0008-0000-0000-000030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61" name="TextBox 1">
          <a:extLst>
            <a:ext uri="{FF2B5EF4-FFF2-40B4-BE49-F238E27FC236}">
              <a16:creationId xmlns:a16="http://schemas.microsoft.com/office/drawing/2014/main" xmlns="" id="{00000000-0008-0000-0000-000031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62" name="TextBox 1">
          <a:extLst>
            <a:ext uri="{FF2B5EF4-FFF2-40B4-BE49-F238E27FC236}">
              <a16:creationId xmlns:a16="http://schemas.microsoft.com/office/drawing/2014/main" xmlns="" id="{00000000-0008-0000-0000-000032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63" name="TextBox 1">
          <a:extLst>
            <a:ext uri="{FF2B5EF4-FFF2-40B4-BE49-F238E27FC236}">
              <a16:creationId xmlns:a16="http://schemas.microsoft.com/office/drawing/2014/main" xmlns="" id="{00000000-0008-0000-0000-000033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64" name="TextBox 1">
          <a:extLst>
            <a:ext uri="{FF2B5EF4-FFF2-40B4-BE49-F238E27FC236}">
              <a16:creationId xmlns:a16="http://schemas.microsoft.com/office/drawing/2014/main" xmlns="" id="{00000000-0008-0000-0000-000034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65" name="TextBox 1">
          <a:extLst>
            <a:ext uri="{FF2B5EF4-FFF2-40B4-BE49-F238E27FC236}">
              <a16:creationId xmlns:a16="http://schemas.microsoft.com/office/drawing/2014/main" xmlns="" id="{00000000-0008-0000-0000-000035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66" name="TextBox 1">
          <a:extLst>
            <a:ext uri="{FF2B5EF4-FFF2-40B4-BE49-F238E27FC236}">
              <a16:creationId xmlns:a16="http://schemas.microsoft.com/office/drawing/2014/main" xmlns="" id="{00000000-0008-0000-0000-000036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67" name="TextBox 1">
          <a:extLst>
            <a:ext uri="{FF2B5EF4-FFF2-40B4-BE49-F238E27FC236}">
              <a16:creationId xmlns:a16="http://schemas.microsoft.com/office/drawing/2014/main" xmlns="" id="{00000000-0008-0000-0000-000037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68" name="TextBox 1">
          <a:extLst>
            <a:ext uri="{FF2B5EF4-FFF2-40B4-BE49-F238E27FC236}">
              <a16:creationId xmlns:a16="http://schemas.microsoft.com/office/drawing/2014/main" xmlns="" id="{00000000-0008-0000-0000-000038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69" name="TextBox 1">
          <a:extLst>
            <a:ext uri="{FF2B5EF4-FFF2-40B4-BE49-F238E27FC236}">
              <a16:creationId xmlns:a16="http://schemas.microsoft.com/office/drawing/2014/main" xmlns="" id="{00000000-0008-0000-0000-000039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570" name="TextBox 1">
          <a:extLst>
            <a:ext uri="{FF2B5EF4-FFF2-40B4-BE49-F238E27FC236}">
              <a16:creationId xmlns:a16="http://schemas.microsoft.com/office/drawing/2014/main" xmlns="" id="{00000000-0008-0000-0000-00003A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571" name="TextBox 1">
          <a:extLst>
            <a:ext uri="{FF2B5EF4-FFF2-40B4-BE49-F238E27FC236}">
              <a16:creationId xmlns:a16="http://schemas.microsoft.com/office/drawing/2014/main" xmlns="" id="{00000000-0008-0000-0000-00003B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72" name="TextBox 571">
          <a:extLst>
            <a:ext uri="{FF2B5EF4-FFF2-40B4-BE49-F238E27FC236}">
              <a16:creationId xmlns:a16="http://schemas.microsoft.com/office/drawing/2014/main" xmlns="" id="{00000000-0008-0000-0000-00003C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573" name="TextBox 1">
          <a:extLst>
            <a:ext uri="{FF2B5EF4-FFF2-40B4-BE49-F238E27FC236}">
              <a16:creationId xmlns:a16="http://schemas.microsoft.com/office/drawing/2014/main" xmlns="" id="{00000000-0008-0000-0000-00003D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74" name="TextBox 1">
          <a:extLst>
            <a:ext uri="{FF2B5EF4-FFF2-40B4-BE49-F238E27FC236}">
              <a16:creationId xmlns:a16="http://schemas.microsoft.com/office/drawing/2014/main" xmlns="" id="{00000000-0008-0000-0000-00003E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575" name="TextBox 1">
          <a:extLst>
            <a:ext uri="{FF2B5EF4-FFF2-40B4-BE49-F238E27FC236}">
              <a16:creationId xmlns:a16="http://schemas.microsoft.com/office/drawing/2014/main" xmlns="" id="{00000000-0008-0000-0000-00003F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76" name="TextBox 1">
          <a:extLst>
            <a:ext uri="{FF2B5EF4-FFF2-40B4-BE49-F238E27FC236}">
              <a16:creationId xmlns:a16="http://schemas.microsoft.com/office/drawing/2014/main" xmlns="" id="{00000000-0008-0000-0000-000040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577" name="TextBox 1">
          <a:extLst>
            <a:ext uri="{FF2B5EF4-FFF2-40B4-BE49-F238E27FC236}">
              <a16:creationId xmlns:a16="http://schemas.microsoft.com/office/drawing/2014/main" xmlns="" id="{00000000-0008-0000-0000-000041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78" name="TextBox 1">
          <a:extLst>
            <a:ext uri="{FF2B5EF4-FFF2-40B4-BE49-F238E27FC236}">
              <a16:creationId xmlns:a16="http://schemas.microsoft.com/office/drawing/2014/main" xmlns="" id="{00000000-0008-0000-0000-000042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579" name="TextBox 1">
          <a:extLst>
            <a:ext uri="{FF2B5EF4-FFF2-40B4-BE49-F238E27FC236}">
              <a16:creationId xmlns:a16="http://schemas.microsoft.com/office/drawing/2014/main" xmlns="" id="{00000000-0008-0000-0000-000043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80" name="TextBox 1">
          <a:extLst>
            <a:ext uri="{FF2B5EF4-FFF2-40B4-BE49-F238E27FC236}">
              <a16:creationId xmlns:a16="http://schemas.microsoft.com/office/drawing/2014/main" xmlns="" id="{00000000-0008-0000-0000-000044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581" name="TextBox 1">
          <a:extLst>
            <a:ext uri="{FF2B5EF4-FFF2-40B4-BE49-F238E27FC236}">
              <a16:creationId xmlns:a16="http://schemas.microsoft.com/office/drawing/2014/main" xmlns="" id="{00000000-0008-0000-0000-000045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82" name="TextBox 1">
          <a:extLst>
            <a:ext uri="{FF2B5EF4-FFF2-40B4-BE49-F238E27FC236}">
              <a16:creationId xmlns:a16="http://schemas.microsoft.com/office/drawing/2014/main" xmlns="" id="{00000000-0008-0000-0000-000046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583" name="TextBox 1">
          <a:extLst>
            <a:ext uri="{FF2B5EF4-FFF2-40B4-BE49-F238E27FC236}">
              <a16:creationId xmlns:a16="http://schemas.microsoft.com/office/drawing/2014/main" xmlns="" id="{00000000-0008-0000-0000-000047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84" name="TextBox 1">
          <a:extLst>
            <a:ext uri="{FF2B5EF4-FFF2-40B4-BE49-F238E27FC236}">
              <a16:creationId xmlns:a16="http://schemas.microsoft.com/office/drawing/2014/main" xmlns="" id="{00000000-0008-0000-0000-000048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585" name="TextBox 1">
          <a:extLst>
            <a:ext uri="{FF2B5EF4-FFF2-40B4-BE49-F238E27FC236}">
              <a16:creationId xmlns:a16="http://schemas.microsoft.com/office/drawing/2014/main" xmlns="" id="{00000000-0008-0000-0000-000049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86" name="TextBox 1">
          <a:extLst>
            <a:ext uri="{FF2B5EF4-FFF2-40B4-BE49-F238E27FC236}">
              <a16:creationId xmlns:a16="http://schemas.microsoft.com/office/drawing/2014/main" xmlns="" id="{00000000-0008-0000-0000-00004A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87" name="TextBox 586">
          <a:extLst>
            <a:ext uri="{FF2B5EF4-FFF2-40B4-BE49-F238E27FC236}">
              <a16:creationId xmlns:a16="http://schemas.microsoft.com/office/drawing/2014/main" xmlns="" id="{00000000-0008-0000-0000-00004B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588" name="TextBox 1">
          <a:extLst>
            <a:ext uri="{FF2B5EF4-FFF2-40B4-BE49-F238E27FC236}">
              <a16:creationId xmlns:a16="http://schemas.microsoft.com/office/drawing/2014/main" xmlns="" id="{00000000-0008-0000-0000-00004C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89" name="TextBox 1">
          <a:extLst>
            <a:ext uri="{FF2B5EF4-FFF2-40B4-BE49-F238E27FC236}">
              <a16:creationId xmlns:a16="http://schemas.microsoft.com/office/drawing/2014/main" xmlns="" id="{00000000-0008-0000-0000-00004D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590" name="TextBox 1">
          <a:extLst>
            <a:ext uri="{FF2B5EF4-FFF2-40B4-BE49-F238E27FC236}">
              <a16:creationId xmlns:a16="http://schemas.microsoft.com/office/drawing/2014/main" xmlns="" id="{00000000-0008-0000-0000-00004E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91" name="TextBox 1">
          <a:extLst>
            <a:ext uri="{FF2B5EF4-FFF2-40B4-BE49-F238E27FC236}">
              <a16:creationId xmlns:a16="http://schemas.microsoft.com/office/drawing/2014/main" xmlns="" id="{00000000-0008-0000-0000-00004F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592" name="TextBox 1">
          <a:extLst>
            <a:ext uri="{FF2B5EF4-FFF2-40B4-BE49-F238E27FC236}">
              <a16:creationId xmlns:a16="http://schemas.microsoft.com/office/drawing/2014/main" xmlns="" id="{00000000-0008-0000-0000-000050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93" name="TextBox 1">
          <a:extLst>
            <a:ext uri="{FF2B5EF4-FFF2-40B4-BE49-F238E27FC236}">
              <a16:creationId xmlns:a16="http://schemas.microsoft.com/office/drawing/2014/main" xmlns="" id="{00000000-0008-0000-0000-000051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594" name="TextBox 1">
          <a:extLst>
            <a:ext uri="{FF2B5EF4-FFF2-40B4-BE49-F238E27FC236}">
              <a16:creationId xmlns:a16="http://schemas.microsoft.com/office/drawing/2014/main" xmlns="" id="{00000000-0008-0000-0000-000052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95" name="TextBox 1">
          <a:extLst>
            <a:ext uri="{FF2B5EF4-FFF2-40B4-BE49-F238E27FC236}">
              <a16:creationId xmlns:a16="http://schemas.microsoft.com/office/drawing/2014/main" xmlns="" id="{00000000-0008-0000-0000-000053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596" name="TextBox 1">
          <a:extLst>
            <a:ext uri="{FF2B5EF4-FFF2-40B4-BE49-F238E27FC236}">
              <a16:creationId xmlns:a16="http://schemas.microsoft.com/office/drawing/2014/main" xmlns="" id="{00000000-0008-0000-0000-000054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97" name="TextBox 1">
          <a:extLst>
            <a:ext uri="{FF2B5EF4-FFF2-40B4-BE49-F238E27FC236}">
              <a16:creationId xmlns:a16="http://schemas.microsoft.com/office/drawing/2014/main" xmlns="" id="{00000000-0008-0000-0000-000055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598" name="TextBox 1">
          <a:extLst>
            <a:ext uri="{FF2B5EF4-FFF2-40B4-BE49-F238E27FC236}">
              <a16:creationId xmlns:a16="http://schemas.microsoft.com/office/drawing/2014/main" xmlns="" id="{00000000-0008-0000-0000-000056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599" name="TextBox 1">
          <a:extLst>
            <a:ext uri="{FF2B5EF4-FFF2-40B4-BE49-F238E27FC236}">
              <a16:creationId xmlns:a16="http://schemas.microsoft.com/office/drawing/2014/main" xmlns="" id="{00000000-0008-0000-0000-000057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600" name="TextBox 1">
          <a:extLst>
            <a:ext uri="{FF2B5EF4-FFF2-40B4-BE49-F238E27FC236}">
              <a16:creationId xmlns:a16="http://schemas.microsoft.com/office/drawing/2014/main" xmlns="" id="{00000000-0008-0000-0000-000058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601" name="TextBox 1">
          <a:extLst>
            <a:ext uri="{FF2B5EF4-FFF2-40B4-BE49-F238E27FC236}">
              <a16:creationId xmlns:a16="http://schemas.microsoft.com/office/drawing/2014/main" xmlns="" id="{00000000-0008-0000-0000-000059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02" name="TextBox 601">
          <a:extLst>
            <a:ext uri="{FF2B5EF4-FFF2-40B4-BE49-F238E27FC236}">
              <a16:creationId xmlns:a16="http://schemas.microsoft.com/office/drawing/2014/main" xmlns="" id="{00000000-0008-0000-0000-00005A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03" name="TextBox 1">
          <a:extLst>
            <a:ext uri="{FF2B5EF4-FFF2-40B4-BE49-F238E27FC236}">
              <a16:creationId xmlns:a16="http://schemas.microsoft.com/office/drawing/2014/main" xmlns="" id="{00000000-0008-0000-0000-00005B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04" name="TextBox 1">
          <a:extLst>
            <a:ext uri="{FF2B5EF4-FFF2-40B4-BE49-F238E27FC236}">
              <a16:creationId xmlns:a16="http://schemas.microsoft.com/office/drawing/2014/main" xmlns="" id="{00000000-0008-0000-0000-00005C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05" name="TextBox 1">
          <a:extLst>
            <a:ext uri="{FF2B5EF4-FFF2-40B4-BE49-F238E27FC236}">
              <a16:creationId xmlns:a16="http://schemas.microsoft.com/office/drawing/2014/main" xmlns="" id="{00000000-0008-0000-0000-00005D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06" name="TextBox 1">
          <a:extLst>
            <a:ext uri="{FF2B5EF4-FFF2-40B4-BE49-F238E27FC236}">
              <a16:creationId xmlns:a16="http://schemas.microsoft.com/office/drawing/2014/main" xmlns="" id="{00000000-0008-0000-0000-00005E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07" name="TextBox 1">
          <a:extLst>
            <a:ext uri="{FF2B5EF4-FFF2-40B4-BE49-F238E27FC236}">
              <a16:creationId xmlns:a16="http://schemas.microsoft.com/office/drawing/2014/main" xmlns="" id="{00000000-0008-0000-0000-00005F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08" name="TextBox 1">
          <a:extLst>
            <a:ext uri="{FF2B5EF4-FFF2-40B4-BE49-F238E27FC236}">
              <a16:creationId xmlns:a16="http://schemas.microsoft.com/office/drawing/2014/main" xmlns="" id="{00000000-0008-0000-0000-000060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09" name="TextBox 1">
          <a:extLst>
            <a:ext uri="{FF2B5EF4-FFF2-40B4-BE49-F238E27FC236}">
              <a16:creationId xmlns:a16="http://schemas.microsoft.com/office/drawing/2014/main" xmlns="" id="{00000000-0008-0000-0000-000061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10" name="TextBox 1">
          <a:extLst>
            <a:ext uri="{FF2B5EF4-FFF2-40B4-BE49-F238E27FC236}">
              <a16:creationId xmlns:a16="http://schemas.microsoft.com/office/drawing/2014/main" xmlns="" id="{00000000-0008-0000-0000-000062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11" name="TextBox 1">
          <a:extLst>
            <a:ext uri="{FF2B5EF4-FFF2-40B4-BE49-F238E27FC236}">
              <a16:creationId xmlns:a16="http://schemas.microsoft.com/office/drawing/2014/main" xmlns="" id="{00000000-0008-0000-0000-000063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12" name="TextBox 1">
          <a:extLst>
            <a:ext uri="{FF2B5EF4-FFF2-40B4-BE49-F238E27FC236}">
              <a16:creationId xmlns:a16="http://schemas.microsoft.com/office/drawing/2014/main" xmlns="" id="{00000000-0008-0000-0000-000064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13" name="TextBox 1">
          <a:extLst>
            <a:ext uri="{FF2B5EF4-FFF2-40B4-BE49-F238E27FC236}">
              <a16:creationId xmlns:a16="http://schemas.microsoft.com/office/drawing/2014/main" xmlns="" id="{00000000-0008-0000-0000-000065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14" name="TextBox 1">
          <a:extLst>
            <a:ext uri="{FF2B5EF4-FFF2-40B4-BE49-F238E27FC236}">
              <a16:creationId xmlns:a16="http://schemas.microsoft.com/office/drawing/2014/main" xmlns="" id="{00000000-0008-0000-0000-000066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15" name="TextBox 1">
          <a:extLst>
            <a:ext uri="{FF2B5EF4-FFF2-40B4-BE49-F238E27FC236}">
              <a16:creationId xmlns:a16="http://schemas.microsoft.com/office/drawing/2014/main" xmlns="" id="{00000000-0008-0000-0000-000067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16" name="TextBox 1">
          <a:extLst>
            <a:ext uri="{FF2B5EF4-FFF2-40B4-BE49-F238E27FC236}">
              <a16:creationId xmlns:a16="http://schemas.microsoft.com/office/drawing/2014/main" xmlns="" id="{00000000-0008-0000-0000-000068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17" name="TextBox 616">
          <a:extLst>
            <a:ext uri="{FF2B5EF4-FFF2-40B4-BE49-F238E27FC236}">
              <a16:creationId xmlns:a16="http://schemas.microsoft.com/office/drawing/2014/main" xmlns="" id="{00000000-0008-0000-0000-000069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18" name="TextBox 1">
          <a:extLst>
            <a:ext uri="{FF2B5EF4-FFF2-40B4-BE49-F238E27FC236}">
              <a16:creationId xmlns:a16="http://schemas.microsoft.com/office/drawing/2014/main" xmlns="" id="{00000000-0008-0000-0000-00006A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19" name="TextBox 1">
          <a:extLst>
            <a:ext uri="{FF2B5EF4-FFF2-40B4-BE49-F238E27FC236}">
              <a16:creationId xmlns:a16="http://schemas.microsoft.com/office/drawing/2014/main" xmlns="" id="{00000000-0008-0000-0000-00006B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20" name="TextBox 1">
          <a:extLst>
            <a:ext uri="{FF2B5EF4-FFF2-40B4-BE49-F238E27FC236}">
              <a16:creationId xmlns:a16="http://schemas.microsoft.com/office/drawing/2014/main" xmlns="" id="{00000000-0008-0000-0000-00006C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21" name="TextBox 1">
          <a:extLst>
            <a:ext uri="{FF2B5EF4-FFF2-40B4-BE49-F238E27FC236}">
              <a16:creationId xmlns:a16="http://schemas.microsoft.com/office/drawing/2014/main" xmlns="" id="{00000000-0008-0000-0000-00006D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22" name="TextBox 1">
          <a:extLst>
            <a:ext uri="{FF2B5EF4-FFF2-40B4-BE49-F238E27FC236}">
              <a16:creationId xmlns:a16="http://schemas.microsoft.com/office/drawing/2014/main" xmlns="" id="{00000000-0008-0000-0000-00006E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23" name="TextBox 1">
          <a:extLst>
            <a:ext uri="{FF2B5EF4-FFF2-40B4-BE49-F238E27FC236}">
              <a16:creationId xmlns:a16="http://schemas.microsoft.com/office/drawing/2014/main" xmlns="" id="{00000000-0008-0000-0000-00006F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24" name="TextBox 1">
          <a:extLst>
            <a:ext uri="{FF2B5EF4-FFF2-40B4-BE49-F238E27FC236}">
              <a16:creationId xmlns:a16="http://schemas.microsoft.com/office/drawing/2014/main" xmlns="" id="{00000000-0008-0000-0000-000070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25" name="TextBox 1">
          <a:extLst>
            <a:ext uri="{FF2B5EF4-FFF2-40B4-BE49-F238E27FC236}">
              <a16:creationId xmlns:a16="http://schemas.microsoft.com/office/drawing/2014/main" xmlns="" id="{00000000-0008-0000-0000-000071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26" name="TextBox 1">
          <a:extLst>
            <a:ext uri="{FF2B5EF4-FFF2-40B4-BE49-F238E27FC236}">
              <a16:creationId xmlns:a16="http://schemas.microsoft.com/office/drawing/2014/main" xmlns="" id="{00000000-0008-0000-0000-000072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27" name="TextBox 1">
          <a:extLst>
            <a:ext uri="{FF2B5EF4-FFF2-40B4-BE49-F238E27FC236}">
              <a16:creationId xmlns:a16="http://schemas.microsoft.com/office/drawing/2014/main" xmlns="" id="{00000000-0008-0000-0000-000073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28" name="TextBox 1">
          <a:extLst>
            <a:ext uri="{FF2B5EF4-FFF2-40B4-BE49-F238E27FC236}">
              <a16:creationId xmlns:a16="http://schemas.microsoft.com/office/drawing/2014/main" xmlns="" id="{00000000-0008-0000-0000-000074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29" name="TextBox 1">
          <a:extLst>
            <a:ext uri="{FF2B5EF4-FFF2-40B4-BE49-F238E27FC236}">
              <a16:creationId xmlns:a16="http://schemas.microsoft.com/office/drawing/2014/main" xmlns="" id="{00000000-0008-0000-0000-000075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30" name="TextBox 1">
          <a:extLst>
            <a:ext uri="{FF2B5EF4-FFF2-40B4-BE49-F238E27FC236}">
              <a16:creationId xmlns:a16="http://schemas.microsoft.com/office/drawing/2014/main" xmlns="" id="{00000000-0008-0000-0000-000076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31" name="TextBox 1">
          <a:extLst>
            <a:ext uri="{FF2B5EF4-FFF2-40B4-BE49-F238E27FC236}">
              <a16:creationId xmlns:a16="http://schemas.microsoft.com/office/drawing/2014/main" xmlns="" id="{00000000-0008-0000-0000-000077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32" name="TextBox 631">
          <a:extLst>
            <a:ext uri="{FF2B5EF4-FFF2-40B4-BE49-F238E27FC236}">
              <a16:creationId xmlns:a16="http://schemas.microsoft.com/office/drawing/2014/main" xmlns="" id="{00000000-0008-0000-0000-000078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33" name="TextBox 1">
          <a:extLst>
            <a:ext uri="{FF2B5EF4-FFF2-40B4-BE49-F238E27FC236}">
              <a16:creationId xmlns:a16="http://schemas.microsoft.com/office/drawing/2014/main" xmlns="" id="{00000000-0008-0000-0000-000079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34" name="TextBox 1">
          <a:extLst>
            <a:ext uri="{FF2B5EF4-FFF2-40B4-BE49-F238E27FC236}">
              <a16:creationId xmlns:a16="http://schemas.microsoft.com/office/drawing/2014/main" xmlns="" id="{00000000-0008-0000-0000-00007A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35" name="TextBox 1">
          <a:extLst>
            <a:ext uri="{FF2B5EF4-FFF2-40B4-BE49-F238E27FC236}">
              <a16:creationId xmlns:a16="http://schemas.microsoft.com/office/drawing/2014/main" xmlns="" id="{00000000-0008-0000-0000-00007B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36" name="TextBox 1">
          <a:extLst>
            <a:ext uri="{FF2B5EF4-FFF2-40B4-BE49-F238E27FC236}">
              <a16:creationId xmlns:a16="http://schemas.microsoft.com/office/drawing/2014/main" xmlns="" id="{00000000-0008-0000-0000-00007C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37" name="TextBox 1">
          <a:extLst>
            <a:ext uri="{FF2B5EF4-FFF2-40B4-BE49-F238E27FC236}">
              <a16:creationId xmlns:a16="http://schemas.microsoft.com/office/drawing/2014/main" xmlns="" id="{00000000-0008-0000-0000-00007D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38" name="TextBox 1">
          <a:extLst>
            <a:ext uri="{FF2B5EF4-FFF2-40B4-BE49-F238E27FC236}">
              <a16:creationId xmlns:a16="http://schemas.microsoft.com/office/drawing/2014/main" xmlns="" id="{00000000-0008-0000-0000-00007E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39" name="TextBox 1">
          <a:extLst>
            <a:ext uri="{FF2B5EF4-FFF2-40B4-BE49-F238E27FC236}">
              <a16:creationId xmlns:a16="http://schemas.microsoft.com/office/drawing/2014/main" xmlns="" id="{00000000-0008-0000-0000-00007F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40" name="TextBox 1">
          <a:extLst>
            <a:ext uri="{FF2B5EF4-FFF2-40B4-BE49-F238E27FC236}">
              <a16:creationId xmlns:a16="http://schemas.microsoft.com/office/drawing/2014/main" xmlns="" id="{00000000-0008-0000-0000-000080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41" name="TextBox 1">
          <a:extLst>
            <a:ext uri="{FF2B5EF4-FFF2-40B4-BE49-F238E27FC236}">
              <a16:creationId xmlns:a16="http://schemas.microsoft.com/office/drawing/2014/main" xmlns="" id="{00000000-0008-0000-0000-000081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42" name="TextBox 1">
          <a:extLst>
            <a:ext uri="{FF2B5EF4-FFF2-40B4-BE49-F238E27FC236}">
              <a16:creationId xmlns:a16="http://schemas.microsoft.com/office/drawing/2014/main" xmlns="" id="{00000000-0008-0000-0000-000082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43" name="TextBox 1">
          <a:extLst>
            <a:ext uri="{FF2B5EF4-FFF2-40B4-BE49-F238E27FC236}">
              <a16:creationId xmlns:a16="http://schemas.microsoft.com/office/drawing/2014/main" xmlns="" id="{00000000-0008-0000-0000-000083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44" name="TextBox 1">
          <a:extLst>
            <a:ext uri="{FF2B5EF4-FFF2-40B4-BE49-F238E27FC236}">
              <a16:creationId xmlns:a16="http://schemas.microsoft.com/office/drawing/2014/main" xmlns="" id="{00000000-0008-0000-0000-000084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45" name="TextBox 1">
          <a:extLst>
            <a:ext uri="{FF2B5EF4-FFF2-40B4-BE49-F238E27FC236}">
              <a16:creationId xmlns:a16="http://schemas.microsoft.com/office/drawing/2014/main" xmlns="" id="{00000000-0008-0000-0000-000085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46" name="TextBox 1">
          <a:extLst>
            <a:ext uri="{FF2B5EF4-FFF2-40B4-BE49-F238E27FC236}">
              <a16:creationId xmlns:a16="http://schemas.microsoft.com/office/drawing/2014/main" xmlns="" id="{00000000-0008-0000-0000-000086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47" name="TextBox 646">
          <a:extLst>
            <a:ext uri="{FF2B5EF4-FFF2-40B4-BE49-F238E27FC236}">
              <a16:creationId xmlns:a16="http://schemas.microsoft.com/office/drawing/2014/main" xmlns="" id="{00000000-0008-0000-0000-000087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48" name="TextBox 1">
          <a:extLst>
            <a:ext uri="{FF2B5EF4-FFF2-40B4-BE49-F238E27FC236}">
              <a16:creationId xmlns:a16="http://schemas.microsoft.com/office/drawing/2014/main" xmlns="" id="{00000000-0008-0000-0000-000088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49" name="TextBox 1">
          <a:extLst>
            <a:ext uri="{FF2B5EF4-FFF2-40B4-BE49-F238E27FC236}">
              <a16:creationId xmlns:a16="http://schemas.microsoft.com/office/drawing/2014/main" xmlns="" id="{00000000-0008-0000-0000-000089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50" name="TextBox 1">
          <a:extLst>
            <a:ext uri="{FF2B5EF4-FFF2-40B4-BE49-F238E27FC236}">
              <a16:creationId xmlns:a16="http://schemas.microsoft.com/office/drawing/2014/main" xmlns="" id="{00000000-0008-0000-0000-00008A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51" name="TextBox 1">
          <a:extLst>
            <a:ext uri="{FF2B5EF4-FFF2-40B4-BE49-F238E27FC236}">
              <a16:creationId xmlns:a16="http://schemas.microsoft.com/office/drawing/2014/main" xmlns="" id="{00000000-0008-0000-0000-00008B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52" name="TextBox 1">
          <a:extLst>
            <a:ext uri="{FF2B5EF4-FFF2-40B4-BE49-F238E27FC236}">
              <a16:creationId xmlns:a16="http://schemas.microsoft.com/office/drawing/2014/main" xmlns="" id="{00000000-0008-0000-0000-00008C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53" name="TextBox 1">
          <a:extLst>
            <a:ext uri="{FF2B5EF4-FFF2-40B4-BE49-F238E27FC236}">
              <a16:creationId xmlns:a16="http://schemas.microsoft.com/office/drawing/2014/main" xmlns="" id="{00000000-0008-0000-0000-00008D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54" name="TextBox 1">
          <a:extLst>
            <a:ext uri="{FF2B5EF4-FFF2-40B4-BE49-F238E27FC236}">
              <a16:creationId xmlns:a16="http://schemas.microsoft.com/office/drawing/2014/main" xmlns="" id="{00000000-0008-0000-0000-00008E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55" name="TextBox 1">
          <a:extLst>
            <a:ext uri="{FF2B5EF4-FFF2-40B4-BE49-F238E27FC236}">
              <a16:creationId xmlns:a16="http://schemas.microsoft.com/office/drawing/2014/main" xmlns="" id="{00000000-0008-0000-0000-00008F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56" name="TextBox 1">
          <a:extLst>
            <a:ext uri="{FF2B5EF4-FFF2-40B4-BE49-F238E27FC236}">
              <a16:creationId xmlns:a16="http://schemas.microsoft.com/office/drawing/2014/main" xmlns="" id="{00000000-0008-0000-0000-000090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57" name="TextBox 1">
          <a:extLst>
            <a:ext uri="{FF2B5EF4-FFF2-40B4-BE49-F238E27FC236}">
              <a16:creationId xmlns:a16="http://schemas.microsoft.com/office/drawing/2014/main" xmlns="" id="{00000000-0008-0000-0000-000091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58" name="TextBox 1">
          <a:extLst>
            <a:ext uri="{FF2B5EF4-FFF2-40B4-BE49-F238E27FC236}">
              <a16:creationId xmlns:a16="http://schemas.microsoft.com/office/drawing/2014/main" xmlns="" id="{00000000-0008-0000-0000-000092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59" name="TextBox 1">
          <a:extLst>
            <a:ext uri="{FF2B5EF4-FFF2-40B4-BE49-F238E27FC236}">
              <a16:creationId xmlns:a16="http://schemas.microsoft.com/office/drawing/2014/main" xmlns="" id="{00000000-0008-0000-0000-000093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60" name="TextBox 1">
          <a:extLst>
            <a:ext uri="{FF2B5EF4-FFF2-40B4-BE49-F238E27FC236}">
              <a16:creationId xmlns:a16="http://schemas.microsoft.com/office/drawing/2014/main" xmlns="" id="{00000000-0008-0000-0000-000094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61" name="TextBox 1">
          <a:extLst>
            <a:ext uri="{FF2B5EF4-FFF2-40B4-BE49-F238E27FC236}">
              <a16:creationId xmlns:a16="http://schemas.microsoft.com/office/drawing/2014/main" xmlns="" id="{00000000-0008-0000-0000-000095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62" name="TextBox 661">
          <a:extLst>
            <a:ext uri="{FF2B5EF4-FFF2-40B4-BE49-F238E27FC236}">
              <a16:creationId xmlns:a16="http://schemas.microsoft.com/office/drawing/2014/main" xmlns="" id="{00000000-0008-0000-0000-000096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63" name="TextBox 1">
          <a:extLst>
            <a:ext uri="{FF2B5EF4-FFF2-40B4-BE49-F238E27FC236}">
              <a16:creationId xmlns:a16="http://schemas.microsoft.com/office/drawing/2014/main" xmlns="" id="{00000000-0008-0000-0000-000097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64" name="TextBox 1">
          <a:extLst>
            <a:ext uri="{FF2B5EF4-FFF2-40B4-BE49-F238E27FC236}">
              <a16:creationId xmlns:a16="http://schemas.microsoft.com/office/drawing/2014/main" xmlns="" id="{00000000-0008-0000-0000-000098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65" name="TextBox 1">
          <a:extLst>
            <a:ext uri="{FF2B5EF4-FFF2-40B4-BE49-F238E27FC236}">
              <a16:creationId xmlns:a16="http://schemas.microsoft.com/office/drawing/2014/main" xmlns="" id="{00000000-0008-0000-0000-000099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66" name="TextBox 1">
          <a:extLst>
            <a:ext uri="{FF2B5EF4-FFF2-40B4-BE49-F238E27FC236}">
              <a16:creationId xmlns:a16="http://schemas.microsoft.com/office/drawing/2014/main" xmlns="" id="{00000000-0008-0000-0000-00009A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67" name="TextBox 1">
          <a:extLst>
            <a:ext uri="{FF2B5EF4-FFF2-40B4-BE49-F238E27FC236}">
              <a16:creationId xmlns:a16="http://schemas.microsoft.com/office/drawing/2014/main" xmlns="" id="{00000000-0008-0000-0000-00009B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68" name="TextBox 1">
          <a:extLst>
            <a:ext uri="{FF2B5EF4-FFF2-40B4-BE49-F238E27FC236}">
              <a16:creationId xmlns:a16="http://schemas.microsoft.com/office/drawing/2014/main" xmlns="" id="{00000000-0008-0000-0000-00009C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69" name="TextBox 1">
          <a:extLst>
            <a:ext uri="{FF2B5EF4-FFF2-40B4-BE49-F238E27FC236}">
              <a16:creationId xmlns:a16="http://schemas.microsoft.com/office/drawing/2014/main" xmlns="" id="{00000000-0008-0000-0000-00009D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70" name="TextBox 1">
          <a:extLst>
            <a:ext uri="{FF2B5EF4-FFF2-40B4-BE49-F238E27FC236}">
              <a16:creationId xmlns:a16="http://schemas.microsoft.com/office/drawing/2014/main" xmlns="" id="{00000000-0008-0000-0000-00009E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71" name="TextBox 1">
          <a:extLst>
            <a:ext uri="{FF2B5EF4-FFF2-40B4-BE49-F238E27FC236}">
              <a16:creationId xmlns:a16="http://schemas.microsoft.com/office/drawing/2014/main" xmlns="" id="{00000000-0008-0000-0000-00009F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72" name="TextBox 1">
          <a:extLst>
            <a:ext uri="{FF2B5EF4-FFF2-40B4-BE49-F238E27FC236}">
              <a16:creationId xmlns:a16="http://schemas.microsoft.com/office/drawing/2014/main" xmlns="" id="{00000000-0008-0000-0000-0000A0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73" name="TextBox 1">
          <a:extLst>
            <a:ext uri="{FF2B5EF4-FFF2-40B4-BE49-F238E27FC236}">
              <a16:creationId xmlns:a16="http://schemas.microsoft.com/office/drawing/2014/main" xmlns="" id="{00000000-0008-0000-0000-0000A1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74" name="TextBox 1">
          <a:extLst>
            <a:ext uri="{FF2B5EF4-FFF2-40B4-BE49-F238E27FC236}">
              <a16:creationId xmlns:a16="http://schemas.microsoft.com/office/drawing/2014/main" xmlns="" id="{00000000-0008-0000-0000-0000A2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75" name="TextBox 1">
          <a:extLst>
            <a:ext uri="{FF2B5EF4-FFF2-40B4-BE49-F238E27FC236}">
              <a16:creationId xmlns:a16="http://schemas.microsoft.com/office/drawing/2014/main" xmlns="" id="{00000000-0008-0000-0000-0000A3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76" name="TextBox 1">
          <a:extLst>
            <a:ext uri="{FF2B5EF4-FFF2-40B4-BE49-F238E27FC236}">
              <a16:creationId xmlns:a16="http://schemas.microsoft.com/office/drawing/2014/main" xmlns="" id="{00000000-0008-0000-0000-0000A4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77" name="TextBox 676">
          <a:extLst>
            <a:ext uri="{FF2B5EF4-FFF2-40B4-BE49-F238E27FC236}">
              <a16:creationId xmlns:a16="http://schemas.microsoft.com/office/drawing/2014/main" xmlns="" id="{00000000-0008-0000-0000-0000A5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78" name="TextBox 1">
          <a:extLst>
            <a:ext uri="{FF2B5EF4-FFF2-40B4-BE49-F238E27FC236}">
              <a16:creationId xmlns:a16="http://schemas.microsoft.com/office/drawing/2014/main" xmlns="" id="{00000000-0008-0000-0000-0000A6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79" name="TextBox 1">
          <a:extLst>
            <a:ext uri="{FF2B5EF4-FFF2-40B4-BE49-F238E27FC236}">
              <a16:creationId xmlns:a16="http://schemas.microsoft.com/office/drawing/2014/main" xmlns="" id="{00000000-0008-0000-0000-0000A7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80" name="TextBox 1">
          <a:extLst>
            <a:ext uri="{FF2B5EF4-FFF2-40B4-BE49-F238E27FC236}">
              <a16:creationId xmlns:a16="http://schemas.microsoft.com/office/drawing/2014/main" xmlns="" id="{00000000-0008-0000-0000-0000A8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81" name="TextBox 1">
          <a:extLst>
            <a:ext uri="{FF2B5EF4-FFF2-40B4-BE49-F238E27FC236}">
              <a16:creationId xmlns:a16="http://schemas.microsoft.com/office/drawing/2014/main" xmlns="" id="{00000000-0008-0000-0000-0000A9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82" name="TextBox 1">
          <a:extLst>
            <a:ext uri="{FF2B5EF4-FFF2-40B4-BE49-F238E27FC236}">
              <a16:creationId xmlns:a16="http://schemas.microsoft.com/office/drawing/2014/main" xmlns="" id="{00000000-0008-0000-0000-0000AA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83" name="TextBox 1">
          <a:extLst>
            <a:ext uri="{FF2B5EF4-FFF2-40B4-BE49-F238E27FC236}">
              <a16:creationId xmlns:a16="http://schemas.microsoft.com/office/drawing/2014/main" xmlns="" id="{00000000-0008-0000-0000-0000AB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84" name="TextBox 1">
          <a:extLst>
            <a:ext uri="{FF2B5EF4-FFF2-40B4-BE49-F238E27FC236}">
              <a16:creationId xmlns:a16="http://schemas.microsoft.com/office/drawing/2014/main" xmlns="" id="{00000000-0008-0000-0000-0000AC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85" name="TextBox 1">
          <a:extLst>
            <a:ext uri="{FF2B5EF4-FFF2-40B4-BE49-F238E27FC236}">
              <a16:creationId xmlns:a16="http://schemas.microsoft.com/office/drawing/2014/main" xmlns="" id="{00000000-0008-0000-0000-0000AD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86" name="TextBox 1">
          <a:extLst>
            <a:ext uri="{FF2B5EF4-FFF2-40B4-BE49-F238E27FC236}">
              <a16:creationId xmlns:a16="http://schemas.microsoft.com/office/drawing/2014/main" xmlns="" id="{00000000-0008-0000-0000-0000AE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87" name="TextBox 1">
          <a:extLst>
            <a:ext uri="{FF2B5EF4-FFF2-40B4-BE49-F238E27FC236}">
              <a16:creationId xmlns:a16="http://schemas.microsoft.com/office/drawing/2014/main" xmlns="" id="{00000000-0008-0000-0000-0000AF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88" name="TextBox 1">
          <a:extLst>
            <a:ext uri="{FF2B5EF4-FFF2-40B4-BE49-F238E27FC236}">
              <a16:creationId xmlns:a16="http://schemas.microsoft.com/office/drawing/2014/main" xmlns="" id="{00000000-0008-0000-0000-0000B0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89" name="TextBox 1">
          <a:extLst>
            <a:ext uri="{FF2B5EF4-FFF2-40B4-BE49-F238E27FC236}">
              <a16:creationId xmlns:a16="http://schemas.microsoft.com/office/drawing/2014/main" xmlns="" id="{00000000-0008-0000-0000-0000B1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813435</xdr:colOff>
      <xdr:row>152</xdr:row>
      <xdr:rowOff>0</xdr:rowOff>
    </xdr:from>
    <xdr:ext cx="184731" cy="264560"/>
    <xdr:sp macro="" textlink="">
      <xdr:nvSpPr>
        <xdr:cNvPr id="690" name="TextBox 1">
          <a:extLst>
            <a:ext uri="{FF2B5EF4-FFF2-40B4-BE49-F238E27FC236}">
              <a16:creationId xmlns:a16="http://schemas.microsoft.com/office/drawing/2014/main" xmlns="" id="{00000000-0008-0000-0000-0000B2020000}"/>
            </a:ext>
          </a:extLst>
        </xdr:cNvPr>
        <xdr:cNvSpPr txBox="1"/>
      </xdr:nvSpPr>
      <xdr:spPr>
        <a:xfrm>
          <a:off x="1127760"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84731" cy="264560"/>
    <xdr:sp macro="" textlink="">
      <xdr:nvSpPr>
        <xdr:cNvPr id="691" name="TextBox 1">
          <a:extLst>
            <a:ext uri="{FF2B5EF4-FFF2-40B4-BE49-F238E27FC236}">
              <a16:creationId xmlns:a16="http://schemas.microsoft.com/office/drawing/2014/main" xmlns="" id="{00000000-0008-0000-0000-0000B3020000}"/>
            </a:ext>
          </a:extLst>
        </xdr:cNvPr>
        <xdr:cNvSpPr txBox="1"/>
      </xdr:nvSpPr>
      <xdr:spPr>
        <a:xfrm>
          <a:off x="1133475" y="1017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692" name="TextBox 691">
          <a:extLst>
            <a:ext uri="{FF2B5EF4-FFF2-40B4-BE49-F238E27FC236}">
              <a16:creationId xmlns:a16="http://schemas.microsoft.com/office/drawing/2014/main" xmlns="" id="{00000000-0008-0000-0000-0000B4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693" name="TextBox 1">
          <a:extLst>
            <a:ext uri="{FF2B5EF4-FFF2-40B4-BE49-F238E27FC236}">
              <a16:creationId xmlns:a16="http://schemas.microsoft.com/office/drawing/2014/main" xmlns="" id="{00000000-0008-0000-0000-0000B5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694" name="TextBox 1">
          <a:extLst>
            <a:ext uri="{FF2B5EF4-FFF2-40B4-BE49-F238E27FC236}">
              <a16:creationId xmlns:a16="http://schemas.microsoft.com/office/drawing/2014/main" xmlns="" id="{00000000-0008-0000-0000-0000B6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695" name="TextBox 1">
          <a:extLst>
            <a:ext uri="{FF2B5EF4-FFF2-40B4-BE49-F238E27FC236}">
              <a16:creationId xmlns:a16="http://schemas.microsoft.com/office/drawing/2014/main" xmlns="" id="{00000000-0008-0000-0000-0000B7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696" name="TextBox 1">
          <a:extLst>
            <a:ext uri="{FF2B5EF4-FFF2-40B4-BE49-F238E27FC236}">
              <a16:creationId xmlns:a16="http://schemas.microsoft.com/office/drawing/2014/main" xmlns="" id="{00000000-0008-0000-0000-0000B8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697" name="TextBox 1">
          <a:extLst>
            <a:ext uri="{FF2B5EF4-FFF2-40B4-BE49-F238E27FC236}">
              <a16:creationId xmlns:a16="http://schemas.microsoft.com/office/drawing/2014/main" xmlns="" id="{00000000-0008-0000-0000-0000B9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698" name="TextBox 1">
          <a:extLst>
            <a:ext uri="{FF2B5EF4-FFF2-40B4-BE49-F238E27FC236}">
              <a16:creationId xmlns:a16="http://schemas.microsoft.com/office/drawing/2014/main" xmlns="" id="{00000000-0008-0000-0000-0000BA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699" name="TextBox 1">
          <a:extLst>
            <a:ext uri="{FF2B5EF4-FFF2-40B4-BE49-F238E27FC236}">
              <a16:creationId xmlns:a16="http://schemas.microsoft.com/office/drawing/2014/main" xmlns="" id="{00000000-0008-0000-0000-0000BB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700" name="TextBox 1">
          <a:extLst>
            <a:ext uri="{FF2B5EF4-FFF2-40B4-BE49-F238E27FC236}">
              <a16:creationId xmlns:a16="http://schemas.microsoft.com/office/drawing/2014/main" xmlns="" id="{00000000-0008-0000-0000-0000BC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701" name="TextBox 1">
          <a:extLst>
            <a:ext uri="{FF2B5EF4-FFF2-40B4-BE49-F238E27FC236}">
              <a16:creationId xmlns:a16="http://schemas.microsoft.com/office/drawing/2014/main" xmlns="" id="{00000000-0008-0000-0000-0000BD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702" name="TextBox 1">
          <a:extLst>
            <a:ext uri="{FF2B5EF4-FFF2-40B4-BE49-F238E27FC236}">
              <a16:creationId xmlns:a16="http://schemas.microsoft.com/office/drawing/2014/main" xmlns="" id="{00000000-0008-0000-0000-0000BE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703" name="TextBox 1">
          <a:extLst>
            <a:ext uri="{FF2B5EF4-FFF2-40B4-BE49-F238E27FC236}">
              <a16:creationId xmlns:a16="http://schemas.microsoft.com/office/drawing/2014/main" xmlns="" id="{00000000-0008-0000-0000-0000BF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704" name="TextBox 1">
          <a:extLst>
            <a:ext uri="{FF2B5EF4-FFF2-40B4-BE49-F238E27FC236}">
              <a16:creationId xmlns:a16="http://schemas.microsoft.com/office/drawing/2014/main" xmlns="" id="{00000000-0008-0000-0000-0000C0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705" name="TextBox 1">
          <a:extLst>
            <a:ext uri="{FF2B5EF4-FFF2-40B4-BE49-F238E27FC236}">
              <a16:creationId xmlns:a16="http://schemas.microsoft.com/office/drawing/2014/main" xmlns="" id="{00000000-0008-0000-0000-0000C1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706" name="TextBox 1">
          <a:extLst>
            <a:ext uri="{FF2B5EF4-FFF2-40B4-BE49-F238E27FC236}">
              <a16:creationId xmlns:a16="http://schemas.microsoft.com/office/drawing/2014/main" xmlns="" id="{00000000-0008-0000-0000-0000C2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707" name="TextBox 706">
          <a:extLst>
            <a:ext uri="{FF2B5EF4-FFF2-40B4-BE49-F238E27FC236}">
              <a16:creationId xmlns:a16="http://schemas.microsoft.com/office/drawing/2014/main" xmlns="" id="{00000000-0008-0000-0000-0000C3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708" name="TextBox 1">
          <a:extLst>
            <a:ext uri="{FF2B5EF4-FFF2-40B4-BE49-F238E27FC236}">
              <a16:creationId xmlns:a16="http://schemas.microsoft.com/office/drawing/2014/main" xmlns="" id="{00000000-0008-0000-0000-0000C4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709" name="TextBox 1">
          <a:extLst>
            <a:ext uri="{FF2B5EF4-FFF2-40B4-BE49-F238E27FC236}">
              <a16:creationId xmlns:a16="http://schemas.microsoft.com/office/drawing/2014/main" xmlns="" id="{00000000-0008-0000-0000-0000C5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710" name="TextBox 1">
          <a:extLst>
            <a:ext uri="{FF2B5EF4-FFF2-40B4-BE49-F238E27FC236}">
              <a16:creationId xmlns:a16="http://schemas.microsoft.com/office/drawing/2014/main" xmlns="" id="{00000000-0008-0000-0000-0000C6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711" name="TextBox 1">
          <a:extLst>
            <a:ext uri="{FF2B5EF4-FFF2-40B4-BE49-F238E27FC236}">
              <a16:creationId xmlns:a16="http://schemas.microsoft.com/office/drawing/2014/main" xmlns="" id="{00000000-0008-0000-0000-0000C7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712" name="TextBox 1">
          <a:extLst>
            <a:ext uri="{FF2B5EF4-FFF2-40B4-BE49-F238E27FC236}">
              <a16:creationId xmlns:a16="http://schemas.microsoft.com/office/drawing/2014/main" xmlns="" id="{00000000-0008-0000-0000-0000C8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713" name="TextBox 1">
          <a:extLst>
            <a:ext uri="{FF2B5EF4-FFF2-40B4-BE49-F238E27FC236}">
              <a16:creationId xmlns:a16="http://schemas.microsoft.com/office/drawing/2014/main" xmlns="" id="{00000000-0008-0000-0000-0000C9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714" name="TextBox 1">
          <a:extLst>
            <a:ext uri="{FF2B5EF4-FFF2-40B4-BE49-F238E27FC236}">
              <a16:creationId xmlns:a16="http://schemas.microsoft.com/office/drawing/2014/main" xmlns="" id="{00000000-0008-0000-0000-0000CA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715" name="TextBox 1">
          <a:extLst>
            <a:ext uri="{FF2B5EF4-FFF2-40B4-BE49-F238E27FC236}">
              <a16:creationId xmlns:a16="http://schemas.microsoft.com/office/drawing/2014/main" xmlns="" id="{00000000-0008-0000-0000-0000CB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716" name="TextBox 1">
          <a:extLst>
            <a:ext uri="{FF2B5EF4-FFF2-40B4-BE49-F238E27FC236}">
              <a16:creationId xmlns:a16="http://schemas.microsoft.com/office/drawing/2014/main" xmlns="" id="{00000000-0008-0000-0000-0000CC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717" name="TextBox 1">
          <a:extLst>
            <a:ext uri="{FF2B5EF4-FFF2-40B4-BE49-F238E27FC236}">
              <a16:creationId xmlns:a16="http://schemas.microsoft.com/office/drawing/2014/main" xmlns="" id="{00000000-0008-0000-0000-0000CD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718" name="TextBox 1">
          <a:extLst>
            <a:ext uri="{FF2B5EF4-FFF2-40B4-BE49-F238E27FC236}">
              <a16:creationId xmlns:a16="http://schemas.microsoft.com/office/drawing/2014/main" xmlns="" id="{00000000-0008-0000-0000-0000CE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719" name="TextBox 1">
          <a:extLst>
            <a:ext uri="{FF2B5EF4-FFF2-40B4-BE49-F238E27FC236}">
              <a16:creationId xmlns:a16="http://schemas.microsoft.com/office/drawing/2014/main" xmlns="" id="{00000000-0008-0000-0000-0000CF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822960</xdr:colOff>
      <xdr:row>152</xdr:row>
      <xdr:rowOff>0</xdr:rowOff>
    </xdr:from>
    <xdr:ext cx="184731" cy="292906"/>
    <xdr:sp macro="" textlink="">
      <xdr:nvSpPr>
        <xdr:cNvPr id="720" name="TextBox 1">
          <a:extLst>
            <a:ext uri="{FF2B5EF4-FFF2-40B4-BE49-F238E27FC236}">
              <a16:creationId xmlns:a16="http://schemas.microsoft.com/office/drawing/2014/main" xmlns="" id="{00000000-0008-0000-0000-0000D0020000}"/>
            </a:ext>
          </a:extLst>
        </xdr:cNvPr>
        <xdr:cNvSpPr txBox="1"/>
      </xdr:nvSpPr>
      <xdr:spPr>
        <a:xfrm>
          <a:off x="1137285" y="101707950"/>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819150</xdr:colOff>
      <xdr:row>152</xdr:row>
      <xdr:rowOff>0</xdr:rowOff>
    </xdr:from>
    <xdr:ext cx="194454" cy="292906"/>
    <xdr:sp macro="" textlink="">
      <xdr:nvSpPr>
        <xdr:cNvPr id="721" name="TextBox 1">
          <a:extLst>
            <a:ext uri="{FF2B5EF4-FFF2-40B4-BE49-F238E27FC236}">
              <a16:creationId xmlns:a16="http://schemas.microsoft.com/office/drawing/2014/main" xmlns="" id="{00000000-0008-0000-0000-0000D1020000}"/>
            </a:ext>
          </a:extLst>
        </xdr:cNvPr>
        <xdr:cNvSpPr txBox="1"/>
      </xdr:nvSpPr>
      <xdr:spPr>
        <a:xfrm>
          <a:off x="1133475" y="101707950"/>
          <a:ext cx="194454" cy="29290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111"/>
  <sheetViews>
    <sheetView workbookViewId="0">
      <pane ySplit="5" topLeftCell="A6" activePane="bottomLeft" state="frozen"/>
      <selection pane="bottomLeft" activeCell="F3" sqref="F1:K1048576"/>
    </sheetView>
  </sheetViews>
  <sheetFormatPr defaultColWidth="9" defaultRowHeight="12.75"/>
  <cols>
    <col min="1" max="1" width="4.125" style="3" customWidth="1"/>
    <col min="2" max="2" width="25.5" style="2" customWidth="1"/>
    <col min="3" max="3" width="12.25" style="3" customWidth="1"/>
    <col min="4" max="4" width="17" style="3" customWidth="1"/>
    <col min="5" max="5" width="7.625" style="4" customWidth="1"/>
    <col min="6" max="6" width="8.25" style="4" customWidth="1"/>
    <col min="7" max="7" width="7.375" style="4" customWidth="1"/>
    <col min="8" max="8" width="8.5" style="4" customWidth="1"/>
    <col min="9" max="9" width="6.375" style="4" customWidth="1"/>
    <col min="10" max="10" width="8" style="4" customWidth="1"/>
    <col min="11" max="11" width="5.125" style="4" customWidth="1"/>
    <col min="12" max="13" width="5.5" style="3" customWidth="1"/>
    <col min="14" max="18" width="5.5" style="1" customWidth="1"/>
    <col min="19" max="19" width="10.125" style="151" customWidth="1"/>
    <col min="20" max="20" width="9" style="1"/>
    <col min="21" max="21" width="16" style="1" customWidth="1"/>
    <col min="22" max="16384" width="9" style="1"/>
  </cols>
  <sheetData>
    <row r="1" spans="1:21" s="22" customFormat="1" ht="23.25" customHeight="1">
      <c r="A1" s="231" t="s">
        <v>190</v>
      </c>
      <c r="B1" s="231"/>
      <c r="C1" s="231"/>
      <c r="D1" s="231"/>
      <c r="E1" s="231"/>
      <c r="F1" s="231"/>
      <c r="G1" s="231"/>
      <c r="H1" s="231"/>
      <c r="I1" s="231"/>
      <c r="J1" s="231"/>
      <c r="K1" s="231"/>
      <c r="L1" s="231"/>
      <c r="M1" s="231"/>
      <c r="N1" s="231"/>
      <c r="O1" s="231"/>
      <c r="P1" s="231"/>
      <c r="Q1" s="231"/>
      <c r="R1" s="231"/>
      <c r="S1" s="231"/>
    </row>
    <row r="2" spans="1:21" s="22" customFormat="1" ht="17.25" customHeight="1">
      <c r="A2" s="232" t="s">
        <v>191</v>
      </c>
      <c r="B2" s="232"/>
      <c r="C2" s="232"/>
      <c r="D2" s="232"/>
      <c r="E2" s="232"/>
      <c r="F2" s="232"/>
      <c r="G2" s="232"/>
      <c r="H2" s="232"/>
      <c r="I2" s="232"/>
      <c r="J2" s="232"/>
      <c r="K2" s="232"/>
      <c r="L2" s="232"/>
      <c r="M2" s="232"/>
      <c r="N2" s="232"/>
      <c r="O2" s="232"/>
      <c r="P2" s="232"/>
      <c r="Q2" s="232"/>
      <c r="R2" s="232"/>
      <c r="S2" s="232"/>
    </row>
    <row r="3" spans="1:21" s="22" customFormat="1">
      <c r="A3" s="23"/>
      <c r="B3" s="24"/>
      <c r="C3" s="23"/>
      <c r="D3" s="23"/>
      <c r="E3" s="25"/>
      <c r="F3" s="25"/>
      <c r="G3" s="25"/>
      <c r="H3" s="25"/>
      <c r="I3" s="25"/>
      <c r="J3" s="25"/>
      <c r="K3" s="25"/>
      <c r="L3" s="23"/>
      <c r="M3" s="23"/>
      <c r="N3" s="47"/>
      <c r="O3" s="47"/>
      <c r="P3" s="23"/>
      <c r="Q3" s="23"/>
      <c r="R3" s="23"/>
      <c r="S3" s="150"/>
    </row>
    <row r="4" spans="1:21" s="26" customFormat="1" ht="29.25" customHeight="1">
      <c r="A4" s="233" t="s">
        <v>0</v>
      </c>
      <c r="B4" s="233" t="s">
        <v>1</v>
      </c>
      <c r="C4" s="234" t="s">
        <v>192</v>
      </c>
      <c r="D4" s="234" t="s">
        <v>193</v>
      </c>
      <c r="E4" s="236" t="s">
        <v>16</v>
      </c>
      <c r="F4" s="236" t="s">
        <v>93</v>
      </c>
      <c r="G4" s="236"/>
      <c r="H4" s="236"/>
      <c r="I4" s="236"/>
      <c r="J4" s="236"/>
      <c r="K4" s="236"/>
      <c r="L4" s="233" t="s">
        <v>2</v>
      </c>
      <c r="M4" s="233"/>
      <c r="N4" s="233" t="s">
        <v>85</v>
      </c>
      <c r="O4" s="233"/>
      <c r="P4" s="233"/>
      <c r="Q4" s="233"/>
      <c r="R4" s="233"/>
      <c r="S4" s="229" t="s">
        <v>3</v>
      </c>
    </row>
    <row r="5" spans="1:21" s="26" customFormat="1" ht="76.5" customHeight="1">
      <c r="A5" s="233"/>
      <c r="B5" s="233"/>
      <c r="C5" s="235"/>
      <c r="D5" s="235"/>
      <c r="E5" s="236"/>
      <c r="F5" s="203" t="s">
        <v>142</v>
      </c>
      <c r="G5" s="203" t="s">
        <v>143</v>
      </c>
      <c r="H5" s="203" t="s">
        <v>189</v>
      </c>
      <c r="I5" s="203" t="s">
        <v>141</v>
      </c>
      <c r="J5" s="190" t="s">
        <v>186</v>
      </c>
      <c r="K5" s="203" t="s">
        <v>103</v>
      </c>
      <c r="L5" s="202" t="s">
        <v>4</v>
      </c>
      <c r="M5" s="202" t="s">
        <v>5</v>
      </c>
      <c r="N5" s="202" t="s">
        <v>80</v>
      </c>
      <c r="O5" s="202" t="s">
        <v>81</v>
      </c>
      <c r="P5" s="202" t="s">
        <v>82</v>
      </c>
      <c r="Q5" s="202" t="s">
        <v>83</v>
      </c>
      <c r="R5" s="202" t="s">
        <v>84</v>
      </c>
      <c r="S5" s="229"/>
      <c r="U5" s="192">
        <v>131085.29999999999</v>
      </c>
    </row>
    <row r="6" spans="1:21" s="26" customFormat="1" ht="28.5" customHeight="1">
      <c r="A6" s="202"/>
      <c r="B6" s="13" t="s">
        <v>140</v>
      </c>
      <c r="C6" s="202"/>
      <c r="D6" s="202"/>
      <c r="E6" s="153">
        <f>+SUM(E7:E111)/2</f>
        <v>20385.715999999997</v>
      </c>
      <c r="F6" s="153">
        <f t="shared" ref="F6:R6" si="0">SUM(F7:F111)/2</f>
        <v>2905</v>
      </c>
      <c r="G6" s="153">
        <f t="shared" si="0"/>
        <v>8787.7769999999982</v>
      </c>
      <c r="H6" s="153">
        <f t="shared" si="0"/>
        <v>4960.8310000000001</v>
      </c>
      <c r="I6" s="153">
        <f t="shared" si="0"/>
        <v>1306.4000000000001</v>
      </c>
      <c r="J6" s="153">
        <f t="shared" si="0"/>
        <v>1616.9580000000001</v>
      </c>
      <c r="K6" s="153">
        <f t="shared" si="0"/>
        <v>808.75</v>
      </c>
      <c r="L6" s="153"/>
      <c r="M6" s="153"/>
      <c r="N6" s="153">
        <f t="shared" si="0"/>
        <v>1209.4766666666665</v>
      </c>
      <c r="O6" s="153">
        <f t="shared" si="0"/>
        <v>5847.5066666666644</v>
      </c>
      <c r="P6" s="153">
        <f t="shared" si="0"/>
        <v>5959.0536666666658</v>
      </c>
      <c r="Q6" s="153">
        <f t="shared" si="0"/>
        <v>3992.8170000000009</v>
      </c>
      <c r="R6" s="153">
        <f t="shared" si="0"/>
        <v>3376.87</v>
      </c>
      <c r="S6" s="202"/>
      <c r="T6" s="140"/>
      <c r="U6" s="192">
        <v>305185.90000000002</v>
      </c>
    </row>
    <row r="7" spans="1:21" s="26" customFormat="1" ht="24.75" customHeight="1">
      <c r="A7" s="202" t="s">
        <v>6</v>
      </c>
      <c r="B7" s="13" t="s">
        <v>124</v>
      </c>
      <c r="C7" s="202"/>
      <c r="D7" s="202"/>
      <c r="E7" s="21"/>
      <c r="F7" s="21"/>
      <c r="G7" s="21"/>
      <c r="H7" s="21"/>
      <c r="I7" s="21"/>
      <c r="J7" s="21"/>
      <c r="K7" s="21"/>
      <c r="L7" s="21"/>
      <c r="M7" s="21"/>
      <c r="N7" s="21"/>
      <c r="O7" s="21"/>
      <c r="P7" s="21"/>
      <c r="Q7" s="21"/>
      <c r="R7" s="21"/>
      <c r="S7" s="202"/>
      <c r="U7" s="192">
        <v>155445.29999999999</v>
      </c>
    </row>
    <row r="8" spans="1:21" s="26" customFormat="1" ht="25.5" customHeight="1">
      <c r="A8" s="202">
        <v>1</v>
      </c>
      <c r="B8" s="13" t="s">
        <v>109</v>
      </c>
      <c r="C8" s="202"/>
      <c r="D8" s="202"/>
      <c r="E8" s="157">
        <f>SUM(E9:E10)</f>
        <v>3662.97</v>
      </c>
      <c r="F8" s="157">
        <f t="shared" ref="F8:K8" si="1">SUM(F9:F10)</f>
        <v>0</v>
      </c>
      <c r="G8" s="157">
        <f t="shared" si="1"/>
        <v>2100</v>
      </c>
      <c r="H8" s="157">
        <f t="shared" si="1"/>
        <v>1562.9699999999998</v>
      </c>
      <c r="I8" s="157">
        <f t="shared" si="1"/>
        <v>0</v>
      </c>
      <c r="J8" s="157">
        <f t="shared" si="1"/>
        <v>0</v>
      </c>
      <c r="K8" s="157">
        <f t="shared" si="1"/>
        <v>0</v>
      </c>
      <c r="L8" s="157"/>
      <c r="M8" s="157"/>
      <c r="N8" s="157">
        <f t="shared" ref="N8:R8" si="2">SUM(N9:N10)</f>
        <v>200</v>
      </c>
      <c r="O8" s="157">
        <f t="shared" si="2"/>
        <v>1731.4849999999999</v>
      </c>
      <c r="P8" s="157">
        <f t="shared" si="2"/>
        <v>1731.4849999999999</v>
      </c>
      <c r="Q8" s="157">
        <f t="shared" si="2"/>
        <v>0</v>
      </c>
      <c r="R8" s="157">
        <f t="shared" si="2"/>
        <v>0</v>
      </c>
      <c r="S8" s="202"/>
    </row>
    <row r="9" spans="1:21" s="26" customFormat="1" ht="72" customHeight="1">
      <c r="A9" s="204" t="s">
        <v>128</v>
      </c>
      <c r="B9" s="195" t="s">
        <v>9</v>
      </c>
      <c r="C9" s="204" t="s">
        <v>194</v>
      </c>
      <c r="D9" s="204" t="s">
        <v>219</v>
      </c>
      <c r="E9" s="197">
        <v>3112.97</v>
      </c>
      <c r="F9" s="197"/>
      <c r="G9" s="197">
        <v>2100</v>
      </c>
      <c r="H9" s="197">
        <f>E9-G9</f>
        <v>1012.9699999999998</v>
      </c>
      <c r="I9" s="12"/>
      <c r="J9" s="12"/>
      <c r="K9" s="12"/>
      <c r="L9" s="204">
        <v>2021</v>
      </c>
      <c r="M9" s="204">
        <v>2023</v>
      </c>
      <c r="N9" s="20">
        <v>200</v>
      </c>
      <c r="O9" s="181">
        <f>+(E9-N9)/2</f>
        <v>1456.4849999999999</v>
      </c>
      <c r="P9" s="182">
        <f>O9</f>
        <v>1456.4849999999999</v>
      </c>
      <c r="Q9" s="204"/>
      <c r="R9" s="204"/>
      <c r="S9" s="103" t="s">
        <v>172</v>
      </c>
    </row>
    <row r="10" spans="1:21" s="36" customFormat="1" ht="73.5" customHeight="1">
      <c r="A10" s="204" t="s">
        <v>131</v>
      </c>
      <c r="B10" s="174" t="s">
        <v>175</v>
      </c>
      <c r="C10" s="204" t="s">
        <v>194</v>
      </c>
      <c r="D10" s="204" t="s">
        <v>219</v>
      </c>
      <c r="E10" s="191">
        <v>550</v>
      </c>
      <c r="F10" s="191"/>
      <c r="G10" s="191"/>
      <c r="H10" s="191">
        <v>550</v>
      </c>
      <c r="I10" s="12"/>
      <c r="J10" s="12"/>
      <c r="K10" s="12"/>
      <c r="L10" s="205">
        <v>2022</v>
      </c>
      <c r="M10" s="39">
        <v>2025</v>
      </c>
      <c r="N10" s="191"/>
      <c r="O10" s="191">
        <f>H10/2</f>
        <v>275</v>
      </c>
      <c r="P10" s="191">
        <f>O10</f>
        <v>275</v>
      </c>
      <c r="Q10" s="206"/>
      <c r="R10" s="206"/>
      <c r="S10" s="171"/>
    </row>
    <row r="11" spans="1:21" s="105" customFormat="1" ht="25.5" customHeight="1">
      <c r="A11" s="202">
        <v>2</v>
      </c>
      <c r="B11" s="13" t="s">
        <v>110</v>
      </c>
      <c r="C11" s="202"/>
      <c r="D11" s="202"/>
      <c r="E11" s="157">
        <f>E12</f>
        <v>900</v>
      </c>
      <c r="F11" s="157">
        <f t="shared" ref="F11:K11" si="3">F12</f>
        <v>900</v>
      </c>
      <c r="G11" s="17">
        <f t="shared" si="3"/>
        <v>0</v>
      </c>
      <c r="H11" s="17">
        <f t="shared" si="3"/>
        <v>0</v>
      </c>
      <c r="I11" s="17">
        <f t="shared" si="3"/>
        <v>0</v>
      </c>
      <c r="J11" s="17">
        <f t="shared" si="3"/>
        <v>0</v>
      </c>
      <c r="K11" s="17">
        <f t="shared" si="3"/>
        <v>0</v>
      </c>
      <c r="L11" s="17"/>
      <c r="M11" s="17"/>
      <c r="N11" s="157">
        <f t="shared" ref="N11:R11" si="4">N12</f>
        <v>100</v>
      </c>
      <c r="O11" s="157">
        <f t="shared" si="4"/>
        <v>200</v>
      </c>
      <c r="P11" s="157">
        <f t="shared" si="4"/>
        <v>200</v>
      </c>
      <c r="Q11" s="157">
        <f t="shared" si="4"/>
        <v>200</v>
      </c>
      <c r="R11" s="157">
        <f t="shared" si="4"/>
        <v>200</v>
      </c>
      <c r="S11" s="202"/>
    </row>
    <row r="12" spans="1:21" s="36" customFormat="1" ht="71.25" customHeight="1">
      <c r="A12" s="204" t="s">
        <v>128</v>
      </c>
      <c r="B12" s="174" t="s">
        <v>127</v>
      </c>
      <c r="C12" s="204" t="s">
        <v>194</v>
      </c>
      <c r="D12" s="204" t="s">
        <v>219</v>
      </c>
      <c r="E12" s="191">
        <v>900</v>
      </c>
      <c r="F12" s="191">
        <v>900</v>
      </c>
      <c r="G12" s="176"/>
      <c r="H12" s="176"/>
      <c r="I12" s="176"/>
      <c r="J12" s="176"/>
      <c r="K12" s="177"/>
      <c r="L12" s="175">
        <v>2021</v>
      </c>
      <c r="M12" s="178">
        <v>2023</v>
      </c>
      <c r="N12" s="191">
        <v>100</v>
      </c>
      <c r="O12" s="191">
        <v>200</v>
      </c>
      <c r="P12" s="191">
        <v>200</v>
      </c>
      <c r="Q12" s="191">
        <v>200</v>
      </c>
      <c r="R12" s="191">
        <v>200</v>
      </c>
      <c r="S12" s="171"/>
    </row>
    <row r="13" spans="1:21" s="154" customFormat="1" ht="26.25" customHeight="1">
      <c r="A13" s="202">
        <v>3</v>
      </c>
      <c r="B13" s="13" t="s">
        <v>129</v>
      </c>
      <c r="C13" s="202"/>
      <c r="D13" s="202"/>
      <c r="E13" s="163">
        <f>SUM(E14:E16)</f>
        <v>1475</v>
      </c>
      <c r="F13" s="163">
        <f t="shared" ref="F13:K13" si="5">SUM(F14:F16)</f>
        <v>1475</v>
      </c>
      <c r="G13" s="163">
        <f t="shared" si="5"/>
        <v>0</v>
      </c>
      <c r="H13" s="163">
        <f t="shared" si="5"/>
        <v>0</v>
      </c>
      <c r="I13" s="163">
        <f t="shared" si="5"/>
        <v>0</v>
      </c>
      <c r="J13" s="163">
        <f t="shared" si="5"/>
        <v>0</v>
      </c>
      <c r="K13" s="163">
        <f t="shared" si="5"/>
        <v>0</v>
      </c>
      <c r="L13" s="163"/>
      <c r="M13" s="163"/>
      <c r="N13" s="163">
        <f t="shared" ref="N13:R13" si="6">SUM(N14:N16)</f>
        <v>100</v>
      </c>
      <c r="O13" s="163">
        <f t="shared" si="6"/>
        <v>325</v>
      </c>
      <c r="P13" s="163">
        <f t="shared" si="6"/>
        <v>350</v>
      </c>
      <c r="Q13" s="163">
        <f t="shared" si="6"/>
        <v>350</v>
      </c>
      <c r="R13" s="163">
        <f t="shared" si="6"/>
        <v>350</v>
      </c>
      <c r="S13" s="202"/>
      <c r="T13" s="26"/>
    </row>
    <row r="14" spans="1:21" s="36" customFormat="1" ht="71.25" customHeight="1">
      <c r="A14" s="204" t="s">
        <v>128</v>
      </c>
      <c r="B14" s="174" t="s">
        <v>41</v>
      </c>
      <c r="C14" s="204" t="s">
        <v>194</v>
      </c>
      <c r="D14" s="204" t="s">
        <v>219</v>
      </c>
      <c r="E14" s="191">
        <v>475</v>
      </c>
      <c r="F14" s="191">
        <v>475</v>
      </c>
      <c r="G14" s="176"/>
      <c r="H14" s="176"/>
      <c r="I14" s="176"/>
      <c r="J14" s="176"/>
      <c r="K14" s="177"/>
      <c r="L14" s="175">
        <v>2022</v>
      </c>
      <c r="M14" s="178">
        <v>2025</v>
      </c>
      <c r="N14" s="176"/>
      <c r="O14" s="191">
        <v>100</v>
      </c>
      <c r="P14" s="191">
        <v>125</v>
      </c>
      <c r="Q14" s="191">
        <v>125</v>
      </c>
      <c r="R14" s="191">
        <f>Q14-N14</f>
        <v>125</v>
      </c>
      <c r="S14" s="171"/>
    </row>
    <row r="15" spans="1:21" s="26" customFormat="1" ht="81.75" customHeight="1">
      <c r="A15" s="202" t="s">
        <v>128</v>
      </c>
      <c r="B15" s="195" t="s">
        <v>42</v>
      </c>
      <c r="C15" s="204" t="s">
        <v>194</v>
      </c>
      <c r="D15" s="204" t="s">
        <v>219</v>
      </c>
      <c r="E15" s="144">
        <v>500</v>
      </c>
      <c r="F15" s="144">
        <v>500</v>
      </c>
      <c r="G15" s="7"/>
      <c r="H15" s="7"/>
      <c r="I15" s="7"/>
      <c r="J15" s="7"/>
      <c r="K15" s="7"/>
      <c r="L15" s="5">
        <v>2022</v>
      </c>
      <c r="M15" s="5">
        <v>2025</v>
      </c>
      <c r="N15" s="11"/>
      <c r="O15" s="198">
        <f>E15/4</f>
        <v>125</v>
      </c>
      <c r="P15" s="198">
        <f>O15</f>
        <v>125</v>
      </c>
      <c r="Q15" s="198">
        <f>O15</f>
        <v>125</v>
      </c>
      <c r="R15" s="198">
        <f>O15</f>
        <v>125</v>
      </c>
      <c r="S15" s="202" t="s">
        <v>178</v>
      </c>
    </row>
    <row r="16" spans="1:21" s="155" customFormat="1" ht="58.5" customHeight="1">
      <c r="A16" s="145" t="s">
        <v>131</v>
      </c>
      <c r="B16" s="109" t="s">
        <v>120</v>
      </c>
      <c r="C16" s="178" t="s">
        <v>196</v>
      </c>
      <c r="D16" s="178" t="s">
        <v>220</v>
      </c>
      <c r="E16" s="110">
        <v>500</v>
      </c>
      <c r="F16" s="110">
        <v>500</v>
      </c>
      <c r="G16" s="110"/>
      <c r="H16" s="110"/>
      <c r="I16" s="110"/>
      <c r="J16" s="110"/>
      <c r="K16" s="110"/>
      <c r="L16" s="204">
        <v>2022</v>
      </c>
      <c r="M16" s="111">
        <v>2025</v>
      </c>
      <c r="N16" s="198">
        <v>100</v>
      </c>
      <c r="O16" s="198">
        <v>100</v>
      </c>
      <c r="P16" s="198">
        <f>O16</f>
        <v>100</v>
      </c>
      <c r="Q16" s="198">
        <f>O16</f>
        <v>100</v>
      </c>
      <c r="R16" s="198">
        <f>O16</f>
        <v>100</v>
      </c>
      <c r="S16" s="204" t="s">
        <v>139</v>
      </c>
      <c r="T16" s="22"/>
    </row>
    <row r="17" spans="1:21" s="26" customFormat="1" ht="26.25" customHeight="1">
      <c r="A17" s="202">
        <v>4</v>
      </c>
      <c r="B17" s="13" t="s">
        <v>111</v>
      </c>
      <c r="C17" s="202"/>
      <c r="D17" s="202"/>
      <c r="E17" s="196">
        <f t="shared" ref="E17:K17" si="7">SUM(E18:E25)</f>
        <v>1951.98</v>
      </c>
      <c r="F17" s="196">
        <f t="shared" si="7"/>
        <v>0</v>
      </c>
      <c r="G17" s="196">
        <f t="shared" si="7"/>
        <v>1545</v>
      </c>
      <c r="H17" s="196">
        <f t="shared" si="7"/>
        <v>231.98</v>
      </c>
      <c r="I17" s="196">
        <f t="shared" si="7"/>
        <v>50</v>
      </c>
      <c r="J17" s="196">
        <f t="shared" si="7"/>
        <v>125</v>
      </c>
      <c r="K17" s="9">
        <f t="shared" si="7"/>
        <v>0</v>
      </c>
      <c r="L17" s="9"/>
      <c r="M17" s="9"/>
      <c r="N17" s="196">
        <f>SUM(N18:N25)</f>
        <v>40.5</v>
      </c>
      <c r="O17" s="196">
        <f>SUM(O18:O25)</f>
        <v>506.24</v>
      </c>
      <c r="P17" s="196">
        <f>SUM(P18:P25)</f>
        <v>491.24</v>
      </c>
      <c r="Q17" s="196">
        <f>SUM(Q18:Q25)</f>
        <v>460.25</v>
      </c>
      <c r="R17" s="196">
        <f>SUM(R18:R25)</f>
        <v>453.75</v>
      </c>
      <c r="S17" s="202"/>
    </row>
    <row r="18" spans="1:21" s="22" customFormat="1" ht="85.5" customHeight="1">
      <c r="A18" s="145" t="s">
        <v>128</v>
      </c>
      <c r="B18" s="109" t="s">
        <v>66</v>
      </c>
      <c r="C18" s="204" t="s">
        <v>198</v>
      </c>
      <c r="D18" s="204" t="s">
        <v>205</v>
      </c>
      <c r="E18" s="31">
        <v>44.98</v>
      </c>
      <c r="F18" s="31"/>
      <c r="G18" s="31"/>
      <c r="H18" s="31">
        <v>44.98</v>
      </c>
      <c r="I18" s="31"/>
      <c r="J18" s="31"/>
      <c r="K18" s="31"/>
      <c r="L18" s="204">
        <v>2021</v>
      </c>
      <c r="M18" s="111">
        <v>2023</v>
      </c>
      <c r="N18" s="11">
        <v>10</v>
      </c>
      <c r="O18" s="11">
        <f>(E18-N18)/2</f>
        <v>17.489999999999998</v>
      </c>
      <c r="P18" s="11">
        <f>O18</f>
        <v>17.489999999999998</v>
      </c>
      <c r="Q18" s="11"/>
      <c r="R18" s="11"/>
      <c r="S18" s="204" t="s">
        <v>172</v>
      </c>
    </row>
    <row r="19" spans="1:21" s="36" customFormat="1" ht="71.25" customHeight="1">
      <c r="A19" s="204" t="s">
        <v>131</v>
      </c>
      <c r="B19" s="174" t="s">
        <v>37</v>
      </c>
      <c r="C19" s="178" t="s">
        <v>196</v>
      </c>
      <c r="D19" s="178" t="s">
        <v>220</v>
      </c>
      <c r="E19" s="176">
        <v>900</v>
      </c>
      <c r="F19" s="176"/>
      <c r="G19" s="176">
        <f>E19</f>
        <v>900</v>
      </c>
      <c r="H19" s="176"/>
      <c r="I19" s="176"/>
      <c r="J19" s="176"/>
      <c r="K19" s="177"/>
      <c r="L19" s="175">
        <v>2021</v>
      </c>
      <c r="M19" s="178">
        <v>2025</v>
      </c>
      <c r="N19" s="176"/>
      <c r="O19" s="176">
        <f>E19/4</f>
        <v>225</v>
      </c>
      <c r="P19" s="176">
        <f t="shared" ref="P19:P21" si="8">+O19</f>
        <v>225</v>
      </c>
      <c r="Q19" s="176">
        <f t="shared" ref="Q19:Q21" si="9">+O19</f>
        <v>225</v>
      </c>
      <c r="R19" s="176">
        <f t="shared" ref="R19:R21" si="10">+O19</f>
        <v>225</v>
      </c>
      <c r="S19" s="171" t="s">
        <v>138</v>
      </c>
    </row>
    <row r="20" spans="1:21" s="36" customFormat="1" ht="71.25" customHeight="1">
      <c r="A20" s="204" t="s">
        <v>130</v>
      </c>
      <c r="B20" s="174" t="s">
        <v>156</v>
      </c>
      <c r="C20" s="178" t="s">
        <v>196</v>
      </c>
      <c r="D20" s="178" t="s">
        <v>221</v>
      </c>
      <c r="E20" s="176">
        <v>250</v>
      </c>
      <c r="F20" s="176"/>
      <c r="G20" s="176"/>
      <c r="H20" s="176">
        <v>125</v>
      </c>
      <c r="I20" s="176"/>
      <c r="J20" s="176">
        <f>+E20-H20</f>
        <v>125</v>
      </c>
      <c r="K20" s="177"/>
      <c r="L20" s="175">
        <v>2024</v>
      </c>
      <c r="M20" s="178">
        <v>2025</v>
      </c>
      <c r="N20" s="176">
        <v>20</v>
      </c>
      <c r="O20" s="176">
        <f>(E20-N20)/4</f>
        <v>57.5</v>
      </c>
      <c r="P20" s="176">
        <f>O20</f>
        <v>57.5</v>
      </c>
      <c r="Q20" s="176">
        <f>O20</f>
        <v>57.5</v>
      </c>
      <c r="R20" s="176">
        <f>O20</f>
        <v>57.5</v>
      </c>
      <c r="S20" s="171"/>
    </row>
    <row r="21" spans="1:21" s="62" customFormat="1" ht="90.75" customHeight="1">
      <c r="A21" s="118" t="s">
        <v>131</v>
      </c>
      <c r="B21" s="170" t="s">
        <v>24</v>
      </c>
      <c r="C21" s="204" t="s">
        <v>194</v>
      </c>
      <c r="D21" s="204" t="s">
        <v>222</v>
      </c>
      <c r="E21" s="68">
        <v>240</v>
      </c>
      <c r="F21" s="68"/>
      <c r="G21" s="68">
        <f>E21</f>
        <v>240</v>
      </c>
      <c r="H21" s="68"/>
      <c r="I21" s="68"/>
      <c r="J21" s="68"/>
      <c r="K21" s="68"/>
      <c r="L21" s="69">
        <v>2021</v>
      </c>
      <c r="M21" s="69">
        <v>2025</v>
      </c>
      <c r="N21" s="60"/>
      <c r="O21" s="60">
        <f>E21/4</f>
        <v>60</v>
      </c>
      <c r="P21" s="60">
        <f t="shared" si="8"/>
        <v>60</v>
      </c>
      <c r="Q21" s="60">
        <f t="shared" si="9"/>
        <v>60</v>
      </c>
      <c r="R21" s="60">
        <f t="shared" si="10"/>
        <v>60</v>
      </c>
      <c r="S21" s="165" t="s">
        <v>179</v>
      </c>
    </row>
    <row r="22" spans="1:21" s="62" customFormat="1" ht="87.75" customHeight="1">
      <c r="A22" s="118" t="s">
        <v>131</v>
      </c>
      <c r="B22" s="170" t="s">
        <v>23</v>
      </c>
      <c r="C22" s="178" t="s">
        <v>196</v>
      </c>
      <c r="D22" s="178" t="s">
        <v>223</v>
      </c>
      <c r="E22" s="68">
        <v>285</v>
      </c>
      <c r="F22" s="68"/>
      <c r="G22" s="68">
        <f>E22</f>
        <v>285</v>
      </c>
      <c r="H22" s="68"/>
      <c r="I22" s="68"/>
      <c r="J22" s="68"/>
      <c r="K22" s="68"/>
      <c r="L22" s="69">
        <v>2021</v>
      </c>
      <c r="M22" s="69">
        <v>2025</v>
      </c>
      <c r="N22" s="60"/>
      <c r="O22" s="60">
        <f>E22/4</f>
        <v>71.25</v>
      </c>
      <c r="P22" s="60">
        <f>O22</f>
        <v>71.25</v>
      </c>
      <c r="Q22" s="60">
        <f>O22</f>
        <v>71.25</v>
      </c>
      <c r="R22" s="60">
        <f>O22</f>
        <v>71.25</v>
      </c>
      <c r="S22" s="165" t="s">
        <v>179</v>
      </c>
    </row>
    <row r="23" spans="1:21" s="62" customFormat="1" ht="90" customHeight="1">
      <c r="A23" s="118" t="s">
        <v>131</v>
      </c>
      <c r="B23" s="170" t="s">
        <v>25</v>
      </c>
      <c r="C23" s="204" t="s">
        <v>194</v>
      </c>
      <c r="D23" s="204" t="s">
        <v>222</v>
      </c>
      <c r="E23" s="68">
        <v>120</v>
      </c>
      <c r="F23" s="68"/>
      <c r="G23" s="68">
        <f>E23</f>
        <v>120</v>
      </c>
      <c r="H23" s="68"/>
      <c r="I23" s="68"/>
      <c r="J23" s="68"/>
      <c r="K23" s="68"/>
      <c r="L23" s="69">
        <v>2021</v>
      </c>
      <c r="M23" s="69">
        <v>2025</v>
      </c>
      <c r="N23" s="60"/>
      <c r="O23" s="60">
        <f>E23/4</f>
        <v>30</v>
      </c>
      <c r="P23" s="60">
        <f t="shared" ref="P23" si="11">O23</f>
        <v>30</v>
      </c>
      <c r="Q23" s="60">
        <f t="shared" ref="Q23" si="12">O23</f>
        <v>30</v>
      </c>
      <c r="R23" s="60">
        <f t="shared" ref="R23" si="13">O23</f>
        <v>30</v>
      </c>
      <c r="S23" s="165" t="s">
        <v>179</v>
      </c>
    </row>
    <row r="24" spans="1:21" s="36" customFormat="1" ht="71.25" customHeight="1">
      <c r="A24" s="204" t="s">
        <v>131</v>
      </c>
      <c r="B24" s="174" t="s">
        <v>154</v>
      </c>
      <c r="C24" s="204" t="s">
        <v>194</v>
      </c>
      <c r="D24" s="204" t="s">
        <v>222</v>
      </c>
      <c r="E24" s="176">
        <v>62</v>
      </c>
      <c r="F24" s="176"/>
      <c r="G24" s="176"/>
      <c r="H24" s="176">
        <v>12</v>
      </c>
      <c r="I24" s="176">
        <v>50</v>
      </c>
      <c r="J24" s="176"/>
      <c r="K24" s="177"/>
      <c r="L24" s="175">
        <v>2021</v>
      </c>
      <c r="M24" s="178">
        <v>2024</v>
      </c>
      <c r="N24" s="176">
        <v>0.5</v>
      </c>
      <c r="O24" s="176">
        <v>35</v>
      </c>
      <c r="P24" s="176">
        <v>20</v>
      </c>
      <c r="Q24" s="176">
        <v>6.5</v>
      </c>
      <c r="R24" s="176"/>
      <c r="S24" s="171"/>
    </row>
    <row r="25" spans="1:21" s="155" customFormat="1" ht="55.5" customHeight="1">
      <c r="A25" s="145" t="s">
        <v>131</v>
      </c>
      <c r="B25" s="195" t="s">
        <v>118</v>
      </c>
      <c r="C25" s="178" t="s">
        <v>196</v>
      </c>
      <c r="D25" s="178" t="s">
        <v>197</v>
      </c>
      <c r="E25" s="31">
        <v>50</v>
      </c>
      <c r="F25" s="31"/>
      <c r="G25" s="31"/>
      <c r="H25" s="31">
        <v>50</v>
      </c>
      <c r="I25" s="31"/>
      <c r="J25" s="31"/>
      <c r="K25" s="31"/>
      <c r="L25" s="14">
        <v>2021</v>
      </c>
      <c r="M25" s="14">
        <v>2025</v>
      </c>
      <c r="N25" s="11">
        <v>10</v>
      </c>
      <c r="O25" s="11">
        <f>E25/5</f>
        <v>10</v>
      </c>
      <c r="P25" s="11">
        <f>O25</f>
        <v>10</v>
      </c>
      <c r="Q25" s="11">
        <f>O25</f>
        <v>10</v>
      </c>
      <c r="R25" s="11">
        <f>O25</f>
        <v>10</v>
      </c>
      <c r="S25" s="204" t="s">
        <v>139</v>
      </c>
      <c r="T25" s="22"/>
    </row>
    <row r="26" spans="1:21" s="26" customFormat="1" ht="54" customHeight="1">
      <c r="A26" s="16">
        <v>5</v>
      </c>
      <c r="B26" s="13" t="s">
        <v>155</v>
      </c>
      <c r="C26" s="204"/>
      <c r="D26" s="204"/>
      <c r="E26" s="158">
        <f t="shared" ref="E26:K26" si="14">SUM(E27:E47)</f>
        <v>7066.1380000000008</v>
      </c>
      <c r="F26" s="158">
        <f t="shared" si="14"/>
        <v>290</v>
      </c>
      <c r="G26" s="158">
        <f t="shared" si="14"/>
        <v>3165</v>
      </c>
      <c r="H26" s="158">
        <f t="shared" si="14"/>
        <v>1408.78</v>
      </c>
      <c r="I26" s="158">
        <f t="shared" si="14"/>
        <v>710.4</v>
      </c>
      <c r="J26" s="158">
        <f t="shared" si="14"/>
        <v>1491.9580000000001</v>
      </c>
      <c r="K26" s="158">
        <f t="shared" si="14"/>
        <v>0</v>
      </c>
      <c r="L26" s="158"/>
      <c r="M26" s="158"/>
      <c r="N26" s="158">
        <f>SUM(N27:N47)</f>
        <v>89.5</v>
      </c>
      <c r="O26" s="158">
        <f>SUM(O27:O47)</f>
        <v>1699.2666666666669</v>
      </c>
      <c r="P26" s="158">
        <f>SUM(P27:P47)</f>
        <v>1910.3416666666669</v>
      </c>
      <c r="Q26" s="158">
        <f>SUM(Q27:Q47)</f>
        <v>1800.618666666667</v>
      </c>
      <c r="R26" s="158">
        <f>SUM(R27:R47)</f>
        <v>1566.42</v>
      </c>
      <c r="S26" s="204"/>
    </row>
    <row r="27" spans="1:21" s="22" customFormat="1" ht="69.75" customHeight="1">
      <c r="A27" s="185" t="s">
        <v>131</v>
      </c>
      <c r="B27" s="146" t="s">
        <v>170</v>
      </c>
      <c r="C27" s="204" t="s">
        <v>194</v>
      </c>
      <c r="D27" s="204" t="s">
        <v>219</v>
      </c>
      <c r="E27" s="31">
        <v>635</v>
      </c>
      <c r="F27" s="31"/>
      <c r="G27" s="31">
        <v>416</v>
      </c>
      <c r="H27" s="31">
        <v>60</v>
      </c>
      <c r="I27" s="31"/>
      <c r="J27" s="31">
        <f>E27-G27-H27</f>
        <v>159</v>
      </c>
      <c r="K27" s="31"/>
      <c r="L27" s="204">
        <v>2022</v>
      </c>
      <c r="M27" s="111">
        <v>2025</v>
      </c>
      <c r="N27" s="11"/>
      <c r="O27" s="198">
        <f>E27/4</f>
        <v>158.75</v>
      </c>
      <c r="P27" s="198">
        <f>O27</f>
        <v>158.75</v>
      </c>
      <c r="Q27" s="198">
        <f>O27</f>
        <v>158.75</v>
      </c>
      <c r="R27" s="198">
        <f>O27</f>
        <v>158.75</v>
      </c>
      <c r="S27" s="204" t="s">
        <v>172</v>
      </c>
    </row>
    <row r="28" spans="1:21" s="22" customFormat="1" ht="76.5">
      <c r="A28" s="145" t="s">
        <v>131</v>
      </c>
      <c r="B28" s="146" t="s">
        <v>18</v>
      </c>
      <c r="C28" s="204" t="s">
        <v>194</v>
      </c>
      <c r="D28" s="204" t="s">
        <v>224</v>
      </c>
      <c r="E28" s="43">
        <v>840.85799999999995</v>
      </c>
      <c r="F28" s="43"/>
      <c r="G28" s="43"/>
      <c r="H28" s="43">
        <v>2.5</v>
      </c>
      <c r="I28" s="43">
        <v>420.4</v>
      </c>
      <c r="J28" s="43">
        <f>+E28-(H28+I28)</f>
        <v>417.95799999999997</v>
      </c>
      <c r="K28" s="31"/>
      <c r="L28" s="205">
        <v>2023</v>
      </c>
      <c r="M28" s="39">
        <v>2026</v>
      </c>
      <c r="N28" s="11"/>
      <c r="O28" s="11"/>
      <c r="P28" s="199">
        <v>131.08500000000001</v>
      </c>
      <c r="Q28" s="199">
        <v>287.36200000000002</v>
      </c>
      <c r="R28" s="199">
        <v>422.42</v>
      </c>
      <c r="S28" s="205" t="s">
        <v>199</v>
      </c>
      <c r="U28" s="194"/>
    </row>
    <row r="29" spans="1:21" s="22" customFormat="1" ht="67.5" customHeight="1">
      <c r="A29" s="145" t="s">
        <v>130</v>
      </c>
      <c r="B29" s="109" t="s">
        <v>169</v>
      </c>
      <c r="C29" s="111" t="s">
        <v>196</v>
      </c>
      <c r="D29" s="111" t="s">
        <v>209</v>
      </c>
      <c r="E29" s="32">
        <v>487</v>
      </c>
      <c r="F29" s="32"/>
      <c r="G29" s="32">
        <v>390</v>
      </c>
      <c r="H29" s="32"/>
      <c r="I29" s="32"/>
      <c r="J29" s="32">
        <f>E29-G29</f>
        <v>97</v>
      </c>
      <c r="K29" s="32"/>
      <c r="L29" s="204">
        <v>2021</v>
      </c>
      <c r="M29" s="111">
        <v>2023</v>
      </c>
      <c r="N29" s="113">
        <v>30</v>
      </c>
      <c r="O29" s="113">
        <v>228.5</v>
      </c>
      <c r="P29" s="113">
        <v>228.5</v>
      </c>
      <c r="Q29" s="11"/>
      <c r="R29" s="11"/>
      <c r="S29" s="103" t="s">
        <v>172</v>
      </c>
    </row>
    <row r="30" spans="1:21" s="66" customFormat="1" ht="84">
      <c r="A30" s="120" t="s">
        <v>131</v>
      </c>
      <c r="B30" s="170" t="s">
        <v>77</v>
      </c>
      <c r="C30" s="178" t="s">
        <v>212</v>
      </c>
      <c r="D30" s="204" t="s">
        <v>205</v>
      </c>
      <c r="E30" s="58">
        <v>345</v>
      </c>
      <c r="F30" s="58"/>
      <c r="G30" s="58"/>
      <c r="H30" s="58">
        <v>120</v>
      </c>
      <c r="I30" s="58"/>
      <c r="J30" s="58">
        <v>225</v>
      </c>
      <c r="K30" s="58"/>
      <c r="L30" s="168">
        <v>2021</v>
      </c>
      <c r="M30" s="168">
        <v>2025</v>
      </c>
      <c r="N30" s="60"/>
      <c r="O30" s="60">
        <f>E30/4</f>
        <v>86.25</v>
      </c>
      <c r="P30" s="60">
        <f>O30</f>
        <v>86.25</v>
      </c>
      <c r="Q30" s="60">
        <f>O30</f>
        <v>86.25</v>
      </c>
      <c r="R30" s="60">
        <f>O30</f>
        <v>86.25</v>
      </c>
      <c r="S30" s="165" t="s">
        <v>179</v>
      </c>
    </row>
    <row r="31" spans="1:21" s="62" customFormat="1" ht="84">
      <c r="A31" s="118" t="s">
        <v>128</v>
      </c>
      <c r="B31" s="56" t="s">
        <v>58</v>
      </c>
      <c r="C31" s="178" t="s">
        <v>196</v>
      </c>
      <c r="D31" s="178" t="s">
        <v>220</v>
      </c>
      <c r="E31" s="64">
        <v>1600</v>
      </c>
      <c r="F31" s="64"/>
      <c r="G31" s="64">
        <v>1600</v>
      </c>
      <c r="H31" s="64"/>
      <c r="I31" s="64"/>
      <c r="J31" s="64"/>
      <c r="K31" s="64"/>
      <c r="L31" s="168">
        <v>2021</v>
      </c>
      <c r="M31" s="57">
        <v>2025</v>
      </c>
      <c r="N31" s="60"/>
      <c r="O31" s="200">
        <f>E31/4</f>
        <v>400</v>
      </c>
      <c r="P31" s="200">
        <f>O31</f>
        <v>400</v>
      </c>
      <c r="Q31" s="200">
        <f>O31</f>
        <v>400</v>
      </c>
      <c r="R31" s="200">
        <f>O31</f>
        <v>400</v>
      </c>
      <c r="S31" s="165" t="s">
        <v>179</v>
      </c>
    </row>
    <row r="32" spans="1:21" s="93" customFormat="1" ht="62.25" customHeight="1">
      <c r="A32" s="173" t="s">
        <v>130</v>
      </c>
      <c r="B32" s="174" t="s">
        <v>176</v>
      </c>
      <c r="C32" s="178" t="s">
        <v>196</v>
      </c>
      <c r="D32" s="178" t="s">
        <v>225</v>
      </c>
      <c r="E32" s="176">
        <v>500</v>
      </c>
      <c r="F32" s="176"/>
      <c r="G32" s="176">
        <v>500</v>
      </c>
      <c r="H32" s="176"/>
      <c r="I32" s="176"/>
      <c r="J32" s="176"/>
      <c r="K32" s="177"/>
      <c r="L32" s="175">
        <v>2022</v>
      </c>
      <c r="M32" s="178">
        <v>2025</v>
      </c>
      <c r="N32" s="176"/>
      <c r="O32" s="176">
        <f>E32/4</f>
        <v>125</v>
      </c>
      <c r="P32" s="176">
        <f>O32</f>
        <v>125</v>
      </c>
      <c r="Q32" s="176">
        <f>O32</f>
        <v>125</v>
      </c>
      <c r="R32" s="176">
        <f>O32</f>
        <v>125</v>
      </c>
      <c r="S32" s="90"/>
    </row>
    <row r="33" spans="1:21" s="22" customFormat="1" ht="70.5" customHeight="1">
      <c r="A33" s="145" t="s">
        <v>131</v>
      </c>
      <c r="B33" s="146" t="s">
        <v>27</v>
      </c>
      <c r="C33" s="111" t="s">
        <v>198</v>
      </c>
      <c r="D33" s="204" t="s">
        <v>205</v>
      </c>
      <c r="E33" s="31">
        <v>95</v>
      </c>
      <c r="F33" s="31"/>
      <c r="G33" s="31">
        <v>60</v>
      </c>
      <c r="H33" s="31">
        <v>2</v>
      </c>
      <c r="I33" s="31"/>
      <c r="J33" s="31">
        <f>E33-(G33+H33)</f>
        <v>33</v>
      </c>
      <c r="K33" s="31"/>
      <c r="L33" s="204">
        <v>2021</v>
      </c>
      <c r="M33" s="111">
        <v>2024</v>
      </c>
      <c r="N33" s="113">
        <v>2</v>
      </c>
      <c r="O33" s="113">
        <f>(E33-N33)/3</f>
        <v>31</v>
      </c>
      <c r="P33" s="113">
        <f>O33</f>
        <v>31</v>
      </c>
      <c r="Q33" s="186">
        <f>O33</f>
        <v>31</v>
      </c>
      <c r="R33" s="11"/>
      <c r="S33" s="103" t="s">
        <v>172</v>
      </c>
    </row>
    <row r="34" spans="1:21" s="93" customFormat="1" ht="65.25" customHeight="1">
      <c r="A34" s="173" t="s">
        <v>131</v>
      </c>
      <c r="B34" s="174" t="s">
        <v>68</v>
      </c>
      <c r="C34" s="111" t="s">
        <v>198</v>
      </c>
      <c r="D34" s="204" t="s">
        <v>205</v>
      </c>
      <c r="E34" s="176">
        <v>150</v>
      </c>
      <c r="F34" s="176"/>
      <c r="G34" s="176"/>
      <c r="H34" s="176">
        <v>150</v>
      </c>
      <c r="I34" s="176"/>
      <c r="J34" s="176"/>
      <c r="K34" s="177"/>
      <c r="L34" s="175">
        <v>2021</v>
      </c>
      <c r="M34" s="178">
        <v>2025</v>
      </c>
      <c r="N34" s="176"/>
      <c r="O34" s="176">
        <f>E34/4</f>
        <v>37.5</v>
      </c>
      <c r="P34" s="176">
        <f>O34</f>
        <v>37.5</v>
      </c>
      <c r="Q34" s="176">
        <f>O34</f>
        <v>37.5</v>
      </c>
      <c r="R34" s="176">
        <f>O34</f>
        <v>37.5</v>
      </c>
      <c r="S34" s="90" t="s">
        <v>138</v>
      </c>
    </row>
    <row r="35" spans="1:21" s="93" customFormat="1" ht="59.25" customHeight="1">
      <c r="A35" s="173" t="s">
        <v>130</v>
      </c>
      <c r="B35" s="174" t="s">
        <v>165</v>
      </c>
      <c r="C35" s="111" t="s">
        <v>198</v>
      </c>
      <c r="D35" s="204" t="s">
        <v>205</v>
      </c>
      <c r="E35" s="176">
        <v>70</v>
      </c>
      <c r="F35" s="176"/>
      <c r="G35" s="176"/>
      <c r="H35" s="176">
        <v>35</v>
      </c>
      <c r="I35" s="176"/>
      <c r="J35" s="176">
        <v>35</v>
      </c>
      <c r="K35" s="177"/>
      <c r="L35" s="175">
        <v>2023</v>
      </c>
      <c r="M35" s="178">
        <v>2025</v>
      </c>
      <c r="N35" s="176"/>
      <c r="O35" s="176"/>
      <c r="P35" s="176">
        <v>20</v>
      </c>
      <c r="Q35" s="176">
        <v>30</v>
      </c>
      <c r="R35" s="176">
        <v>20</v>
      </c>
      <c r="S35" s="90"/>
    </row>
    <row r="36" spans="1:21" s="66" customFormat="1" ht="89.25" customHeight="1">
      <c r="A36" s="118" t="s">
        <v>130</v>
      </c>
      <c r="B36" s="170" t="s">
        <v>166</v>
      </c>
      <c r="C36" s="204" t="s">
        <v>194</v>
      </c>
      <c r="D36" s="204" t="s">
        <v>218</v>
      </c>
      <c r="E36" s="75">
        <v>350</v>
      </c>
      <c r="F36" s="75"/>
      <c r="G36" s="167"/>
      <c r="H36" s="172">
        <v>350</v>
      </c>
      <c r="I36" s="75"/>
      <c r="J36" s="75"/>
      <c r="K36" s="75"/>
      <c r="L36" s="73">
        <v>2022</v>
      </c>
      <c r="M36" s="73">
        <v>2025</v>
      </c>
      <c r="N36" s="60"/>
      <c r="O36" s="60">
        <v>80</v>
      </c>
      <c r="P36" s="60">
        <f>(E36-O36)/3</f>
        <v>90</v>
      </c>
      <c r="Q36" s="60">
        <f>P36</f>
        <v>90</v>
      </c>
      <c r="R36" s="60">
        <f>P36</f>
        <v>90</v>
      </c>
      <c r="S36" s="165" t="s">
        <v>179</v>
      </c>
    </row>
    <row r="37" spans="1:21" s="66" customFormat="1" ht="84">
      <c r="A37" s="120" t="s">
        <v>131</v>
      </c>
      <c r="B37" s="170" t="s">
        <v>61</v>
      </c>
      <c r="C37" s="111" t="s">
        <v>200</v>
      </c>
      <c r="D37" s="204" t="s">
        <v>205</v>
      </c>
      <c r="E37" s="58">
        <v>120</v>
      </c>
      <c r="F37" s="58"/>
      <c r="G37" s="58"/>
      <c r="H37" s="58">
        <v>120</v>
      </c>
      <c r="I37" s="58"/>
      <c r="J37" s="58"/>
      <c r="K37" s="58"/>
      <c r="L37" s="168">
        <v>2021</v>
      </c>
      <c r="M37" s="168">
        <v>2025</v>
      </c>
      <c r="N37" s="60"/>
      <c r="O37" s="60">
        <f>E37/4</f>
        <v>30</v>
      </c>
      <c r="P37" s="60">
        <f>O37</f>
        <v>30</v>
      </c>
      <c r="Q37" s="60">
        <f>O37</f>
        <v>30</v>
      </c>
      <c r="R37" s="60">
        <f>O37</f>
        <v>30</v>
      </c>
      <c r="S37" s="165" t="s">
        <v>179</v>
      </c>
    </row>
    <row r="38" spans="1:21" s="93" customFormat="1" ht="84.75" customHeight="1">
      <c r="A38" s="173" t="s">
        <v>130</v>
      </c>
      <c r="B38" s="174" t="s">
        <v>147</v>
      </c>
      <c r="C38" s="178" t="s">
        <v>200</v>
      </c>
      <c r="D38" s="204" t="s">
        <v>205</v>
      </c>
      <c r="E38" s="176">
        <v>110</v>
      </c>
      <c r="F38" s="176"/>
      <c r="G38" s="176">
        <v>88</v>
      </c>
      <c r="H38" s="176"/>
      <c r="I38" s="176"/>
      <c r="J38" s="176">
        <v>22</v>
      </c>
      <c r="K38" s="177"/>
      <c r="L38" s="175">
        <v>2022</v>
      </c>
      <c r="M38" s="178">
        <v>2025</v>
      </c>
      <c r="N38" s="176"/>
      <c r="O38" s="176">
        <v>20</v>
      </c>
      <c r="P38" s="176">
        <v>50</v>
      </c>
      <c r="Q38" s="176">
        <v>30</v>
      </c>
      <c r="R38" s="176">
        <v>10</v>
      </c>
      <c r="S38" s="90"/>
      <c r="U38" s="193">
        <v>287362.09999999998</v>
      </c>
    </row>
    <row r="39" spans="1:21" s="93" customFormat="1" ht="72" customHeight="1">
      <c r="A39" s="173" t="s">
        <v>130</v>
      </c>
      <c r="B39" s="174" t="s">
        <v>149</v>
      </c>
      <c r="C39" s="178" t="s">
        <v>200</v>
      </c>
      <c r="D39" s="204" t="s">
        <v>205</v>
      </c>
      <c r="E39" s="176">
        <v>120</v>
      </c>
      <c r="F39" s="176"/>
      <c r="G39" s="176"/>
      <c r="H39" s="176"/>
      <c r="I39" s="176">
        <v>120</v>
      </c>
      <c r="J39" s="176"/>
      <c r="K39" s="177"/>
      <c r="L39" s="175">
        <v>2022</v>
      </c>
      <c r="M39" s="178">
        <v>2025</v>
      </c>
      <c r="N39" s="176">
        <v>0.5</v>
      </c>
      <c r="O39" s="176">
        <v>30</v>
      </c>
      <c r="P39" s="176">
        <v>40</v>
      </c>
      <c r="Q39" s="176">
        <v>30</v>
      </c>
      <c r="R39" s="176">
        <v>19.5</v>
      </c>
      <c r="S39" s="90"/>
      <c r="U39" s="193">
        <v>305185.90000000002</v>
      </c>
    </row>
    <row r="40" spans="1:21" s="93" customFormat="1" ht="72" customHeight="1">
      <c r="A40" s="173" t="s">
        <v>130</v>
      </c>
      <c r="B40" s="174" t="s">
        <v>146</v>
      </c>
      <c r="C40" s="178" t="s">
        <v>201</v>
      </c>
      <c r="D40" s="204" t="s">
        <v>205</v>
      </c>
      <c r="E40" s="176">
        <v>110</v>
      </c>
      <c r="F40" s="176"/>
      <c r="G40" s="176"/>
      <c r="H40" s="176">
        <v>40</v>
      </c>
      <c r="I40" s="176"/>
      <c r="J40" s="176">
        <f>+E40-H40</f>
        <v>70</v>
      </c>
      <c r="K40" s="177"/>
      <c r="L40" s="175">
        <v>2022</v>
      </c>
      <c r="M40" s="178">
        <v>2024</v>
      </c>
      <c r="N40" s="176"/>
      <c r="O40" s="176">
        <f>E40/3</f>
        <v>36.666666666666664</v>
      </c>
      <c r="P40" s="176">
        <f>O40</f>
        <v>36.666666666666664</v>
      </c>
      <c r="Q40" s="176">
        <f>O40</f>
        <v>36.666666666666664</v>
      </c>
      <c r="R40" s="176"/>
      <c r="S40" s="90"/>
      <c r="U40" s="193">
        <v>155445.29999999999</v>
      </c>
    </row>
    <row r="41" spans="1:21" s="22" customFormat="1" ht="66.75" customHeight="1">
      <c r="A41" s="108" t="s">
        <v>131</v>
      </c>
      <c r="B41" s="146" t="s">
        <v>79</v>
      </c>
      <c r="C41" s="178" t="s">
        <v>196</v>
      </c>
      <c r="D41" s="178" t="s">
        <v>223</v>
      </c>
      <c r="E41" s="31">
        <v>133.80000000000001</v>
      </c>
      <c r="F41" s="31"/>
      <c r="G41" s="31">
        <v>111</v>
      </c>
      <c r="H41" s="31">
        <f>E41-G41</f>
        <v>22.800000000000011</v>
      </c>
      <c r="I41" s="31"/>
      <c r="J41" s="31"/>
      <c r="K41" s="31"/>
      <c r="L41" s="14">
        <v>2021</v>
      </c>
      <c r="M41" s="14">
        <v>2024</v>
      </c>
      <c r="N41" s="113">
        <v>20</v>
      </c>
      <c r="O41" s="113">
        <v>37.94</v>
      </c>
      <c r="P41" s="113">
        <v>37.93</v>
      </c>
      <c r="Q41" s="113">
        <v>37.93</v>
      </c>
      <c r="R41" s="11"/>
      <c r="S41" s="204" t="s">
        <v>172</v>
      </c>
    </row>
    <row r="42" spans="1:21" s="66" customFormat="1" ht="87" customHeight="1">
      <c r="A42" s="118" t="s">
        <v>130</v>
      </c>
      <c r="B42" s="170" t="s">
        <v>144</v>
      </c>
      <c r="C42" s="168" t="s">
        <v>202</v>
      </c>
      <c r="D42" s="204" t="s">
        <v>205</v>
      </c>
      <c r="E42" s="82">
        <v>220</v>
      </c>
      <c r="F42" s="58"/>
      <c r="G42" s="58"/>
      <c r="H42" s="58">
        <f>+E42*0.35</f>
        <v>77</v>
      </c>
      <c r="I42" s="58"/>
      <c r="J42" s="58">
        <f>+E42-H42</f>
        <v>143</v>
      </c>
      <c r="K42" s="58"/>
      <c r="L42" s="168">
        <v>2022</v>
      </c>
      <c r="M42" s="168">
        <v>2024</v>
      </c>
      <c r="N42" s="60"/>
      <c r="O42" s="60">
        <v>80</v>
      </c>
      <c r="P42" s="60">
        <v>70</v>
      </c>
      <c r="Q42" s="60">
        <v>70</v>
      </c>
      <c r="R42" s="60"/>
      <c r="S42" s="165" t="s">
        <v>179</v>
      </c>
    </row>
    <row r="43" spans="1:21" s="93" customFormat="1" ht="76.5" customHeight="1">
      <c r="A43" s="173" t="s">
        <v>130</v>
      </c>
      <c r="B43" s="174" t="s">
        <v>153</v>
      </c>
      <c r="C43" s="204" t="s">
        <v>194</v>
      </c>
      <c r="D43" s="204" t="s">
        <v>226</v>
      </c>
      <c r="E43" s="176">
        <v>350</v>
      </c>
      <c r="F43" s="176"/>
      <c r="G43" s="176"/>
      <c r="H43" s="176">
        <v>100</v>
      </c>
      <c r="I43" s="176">
        <v>170</v>
      </c>
      <c r="J43" s="176">
        <v>80</v>
      </c>
      <c r="K43" s="177"/>
      <c r="L43" s="175">
        <v>2022</v>
      </c>
      <c r="M43" s="178">
        <v>2025</v>
      </c>
      <c r="N43" s="176"/>
      <c r="O43" s="176">
        <v>80</v>
      </c>
      <c r="P43" s="176">
        <v>100</v>
      </c>
      <c r="Q43" s="176">
        <v>110</v>
      </c>
      <c r="R43" s="176">
        <v>60</v>
      </c>
      <c r="S43" s="90"/>
    </row>
    <row r="44" spans="1:21" s="26" customFormat="1" ht="95.25" customHeight="1">
      <c r="A44" s="204" t="s">
        <v>131</v>
      </c>
      <c r="B44" s="195" t="s">
        <v>59</v>
      </c>
      <c r="C44" s="178" t="s">
        <v>196</v>
      </c>
      <c r="D44" s="178" t="s">
        <v>221</v>
      </c>
      <c r="E44" s="113">
        <v>329.48</v>
      </c>
      <c r="F44" s="113">
        <v>290</v>
      </c>
      <c r="G44" s="113"/>
      <c r="H44" s="113">
        <f>E44-F44</f>
        <v>39.480000000000018</v>
      </c>
      <c r="I44" s="113"/>
      <c r="J44" s="113"/>
      <c r="K44" s="113"/>
      <c r="L44" s="204">
        <v>2021</v>
      </c>
      <c r="M44" s="204">
        <v>2024</v>
      </c>
      <c r="N44" s="11">
        <v>20</v>
      </c>
      <c r="O44" s="198">
        <f>(E44-N44)/3</f>
        <v>103.16000000000001</v>
      </c>
      <c r="P44" s="198">
        <f>O44</f>
        <v>103.16000000000001</v>
      </c>
      <c r="Q44" s="198">
        <f>O44</f>
        <v>103.16000000000001</v>
      </c>
      <c r="R44" s="204"/>
      <c r="S44" s="204" t="s">
        <v>172</v>
      </c>
    </row>
    <row r="45" spans="1:21" s="93" customFormat="1" ht="72" customHeight="1">
      <c r="A45" s="173" t="s">
        <v>130</v>
      </c>
      <c r="B45" s="174" t="s">
        <v>145</v>
      </c>
      <c r="C45" s="168" t="s">
        <v>203</v>
      </c>
      <c r="D45" s="204" t="s">
        <v>205</v>
      </c>
      <c r="E45" s="176">
        <v>300</v>
      </c>
      <c r="F45" s="176"/>
      <c r="G45" s="176"/>
      <c r="H45" s="176">
        <f>+E45*0.35</f>
        <v>105</v>
      </c>
      <c r="I45" s="176"/>
      <c r="J45" s="176">
        <f>+E45-H45</f>
        <v>195</v>
      </c>
      <c r="K45" s="177"/>
      <c r="L45" s="175">
        <v>2022</v>
      </c>
      <c r="M45" s="178">
        <v>2025</v>
      </c>
      <c r="N45" s="176"/>
      <c r="O45" s="176">
        <v>50</v>
      </c>
      <c r="P45" s="176">
        <v>50</v>
      </c>
      <c r="Q45" s="176">
        <v>100</v>
      </c>
      <c r="R45" s="176">
        <v>100</v>
      </c>
      <c r="S45" s="90"/>
    </row>
    <row r="46" spans="1:21" s="26" customFormat="1" ht="69.75" customHeight="1">
      <c r="A46" s="145" t="s">
        <v>128</v>
      </c>
      <c r="B46" s="156" t="s">
        <v>171</v>
      </c>
      <c r="C46" s="168" t="s">
        <v>203</v>
      </c>
      <c r="D46" s="204" t="s">
        <v>205</v>
      </c>
      <c r="E46" s="32">
        <v>165</v>
      </c>
      <c r="F46" s="32"/>
      <c r="G46" s="32"/>
      <c r="H46" s="32">
        <v>150</v>
      </c>
      <c r="I46" s="32"/>
      <c r="J46" s="32">
        <f>E46-H46</f>
        <v>15</v>
      </c>
      <c r="K46" s="32"/>
      <c r="L46" s="204"/>
      <c r="M46" s="204"/>
      <c r="N46" s="11">
        <v>10</v>
      </c>
      <c r="O46" s="11">
        <f>(E46-N46)/2</f>
        <v>77.5</v>
      </c>
      <c r="P46" s="11">
        <f>O46</f>
        <v>77.5</v>
      </c>
      <c r="Q46" s="11"/>
      <c r="R46" s="11"/>
      <c r="S46" s="204" t="s">
        <v>172</v>
      </c>
    </row>
    <row r="47" spans="1:21" s="26" customFormat="1" ht="59.25" customHeight="1">
      <c r="A47" s="145" t="s">
        <v>131</v>
      </c>
      <c r="B47" s="195" t="s">
        <v>121</v>
      </c>
      <c r="C47" s="204" t="s">
        <v>204</v>
      </c>
      <c r="D47" s="204" t="s">
        <v>205</v>
      </c>
      <c r="E47" s="32">
        <v>35</v>
      </c>
      <c r="F47" s="32"/>
      <c r="G47" s="32"/>
      <c r="H47" s="32">
        <v>35</v>
      </c>
      <c r="I47" s="32"/>
      <c r="J47" s="32"/>
      <c r="K47" s="32"/>
      <c r="L47" s="204">
        <v>2021</v>
      </c>
      <c r="M47" s="204">
        <v>2025</v>
      </c>
      <c r="N47" s="11">
        <f>E47/5</f>
        <v>7</v>
      </c>
      <c r="O47" s="11">
        <f>N47</f>
        <v>7</v>
      </c>
      <c r="P47" s="11">
        <f>N47</f>
        <v>7</v>
      </c>
      <c r="Q47" s="11">
        <f>N47</f>
        <v>7</v>
      </c>
      <c r="R47" s="11">
        <f>N47</f>
        <v>7</v>
      </c>
      <c r="S47" s="204" t="s">
        <v>139</v>
      </c>
    </row>
    <row r="48" spans="1:21" s="152" customFormat="1" ht="29.25" customHeight="1">
      <c r="A48" s="16">
        <v>6</v>
      </c>
      <c r="B48" s="13" t="s">
        <v>112</v>
      </c>
      <c r="C48" s="16"/>
      <c r="D48" s="16"/>
      <c r="E48" s="159">
        <f>SUM(E49:E63)</f>
        <v>1567.3</v>
      </c>
      <c r="F48" s="159"/>
      <c r="G48" s="159">
        <f t="shared" ref="G48:K48" si="15">SUM(G49:G63)</f>
        <v>575.73500000000001</v>
      </c>
      <c r="H48" s="159">
        <f t="shared" si="15"/>
        <v>854.31500000000005</v>
      </c>
      <c r="I48" s="159">
        <f t="shared" si="15"/>
        <v>76</v>
      </c>
      <c r="J48" s="159"/>
      <c r="K48" s="159">
        <f t="shared" si="15"/>
        <v>61.249999999999993</v>
      </c>
      <c r="L48" s="159"/>
      <c r="M48" s="159"/>
      <c r="N48" s="159">
        <f t="shared" ref="N48:R48" si="16">SUM(N49:N63)</f>
        <v>130.5</v>
      </c>
      <c r="O48" s="159">
        <f t="shared" si="16"/>
        <v>424.68333333333334</v>
      </c>
      <c r="P48" s="159">
        <f t="shared" si="16"/>
        <v>382.18333333333334</v>
      </c>
      <c r="Q48" s="159">
        <f t="shared" si="16"/>
        <v>362.68333333333334</v>
      </c>
      <c r="R48" s="159">
        <f t="shared" si="16"/>
        <v>267.25</v>
      </c>
      <c r="S48" s="160"/>
      <c r="T48" s="164"/>
    </row>
    <row r="49" spans="1:20" s="22" customFormat="1" ht="66.75" customHeight="1">
      <c r="A49" s="108" t="s">
        <v>128</v>
      </c>
      <c r="B49" s="146" t="s">
        <v>78</v>
      </c>
      <c r="C49" s="111" t="s">
        <v>201</v>
      </c>
      <c r="D49" s="204" t="s">
        <v>205</v>
      </c>
      <c r="E49" s="31">
        <v>238.3</v>
      </c>
      <c r="F49" s="31"/>
      <c r="G49" s="31"/>
      <c r="H49" s="31">
        <v>238.3</v>
      </c>
      <c r="I49" s="31"/>
      <c r="J49" s="31"/>
      <c r="K49" s="31"/>
      <c r="L49" s="204">
        <v>2021</v>
      </c>
      <c r="M49" s="204">
        <v>2024</v>
      </c>
      <c r="N49" s="11">
        <v>30</v>
      </c>
      <c r="O49" s="11">
        <f>(E49-N49)/3</f>
        <v>69.433333333333337</v>
      </c>
      <c r="P49" s="11">
        <f>O49</f>
        <v>69.433333333333337</v>
      </c>
      <c r="Q49" s="11">
        <f>O49</f>
        <v>69.433333333333337</v>
      </c>
      <c r="R49" s="11"/>
      <c r="S49" s="103" t="s">
        <v>173</v>
      </c>
    </row>
    <row r="50" spans="1:20" s="22" customFormat="1" ht="72.75" customHeight="1">
      <c r="A50" s="108" t="s">
        <v>131</v>
      </c>
      <c r="B50" s="146" t="s">
        <v>74</v>
      </c>
      <c r="C50" s="111" t="s">
        <v>200</v>
      </c>
      <c r="D50" s="204" t="s">
        <v>205</v>
      </c>
      <c r="E50" s="31">
        <v>98</v>
      </c>
      <c r="F50" s="31"/>
      <c r="G50" s="188">
        <v>64.734999999999999</v>
      </c>
      <c r="H50" s="31">
        <f>E50-G50</f>
        <v>33.265000000000001</v>
      </c>
      <c r="I50" s="31"/>
      <c r="J50" s="31"/>
      <c r="K50" s="31"/>
      <c r="L50" s="204">
        <v>2021</v>
      </c>
      <c r="M50" s="111">
        <v>2024</v>
      </c>
      <c r="N50" s="113">
        <v>20</v>
      </c>
      <c r="O50" s="113">
        <v>26</v>
      </c>
      <c r="P50" s="113">
        <v>26</v>
      </c>
      <c r="Q50" s="113">
        <v>26</v>
      </c>
      <c r="R50" s="186"/>
      <c r="S50" s="103" t="s">
        <v>172</v>
      </c>
    </row>
    <row r="51" spans="1:20" s="147" customFormat="1" ht="68.25" customHeight="1">
      <c r="A51" s="108" t="s">
        <v>131</v>
      </c>
      <c r="B51" s="146" t="s">
        <v>148</v>
      </c>
      <c r="C51" s="111" t="s">
        <v>198</v>
      </c>
      <c r="D51" s="204" t="s">
        <v>205</v>
      </c>
      <c r="E51" s="31">
        <v>39</v>
      </c>
      <c r="F51" s="31"/>
      <c r="G51" s="31"/>
      <c r="H51" s="31">
        <v>39</v>
      </c>
      <c r="I51" s="31"/>
      <c r="J51" s="31"/>
      <c r="K51" s="31"/>
      <c r="L51" s="14">
        <v>2022</v>
      </c>
      <c r="M51" s="14">
        <v>2023</v>
      </c>
      <c r="N51" s="11"/>
      <c r="O51" s="11">
        <f>E51/2</f>
        <v>19.5</v>
      </c>
      <c r="P51" s="11">
        <f>O51</f>
        <v>19.5</v>
      </c>
      <c r="Q51" s="11"/>
      <c r="R51" s="11"/>
      <c r="S51" s="204" t="s">
        <v>172</v>
      </c>
    </row>
    <row r="52" spans="1:20" s="147" customFormat="1" ht="63.75">
      <c r="A52" s="108" t="s">
        <v>131</v>
      </c>
      <c r="B52" s="146" t="s">
        <v>180</v>
      </c>
      <c r="C52" s="111" t="s">
        <v>203</v>
      </c>
      <c r="D52" s="204" t="s">
        <v>205</v>
      </c>
      <c r="E52" s="31">
        <v>14</v>
      </c>
      <c r="F52" s="31"/>
      <c r="G52" s="31"/>
      <c r="H52" s="31">
        <v>14</v>
      </c>
      <c r="I52" s="31"/>
      <c r="J52" s="31"/>
      <c r="K52" s="31"/>
      <c r="L52" s="14">
        <v>2021</v>
      </c>
      <c r="M52" s="14">
        <v>2022</v>
      </c>
      <c r="N52" s="11">
        <f>E52/2</f>
        <v>7</v>
      </c>
      <c r="O52" s="11">
        <f>N52</f>
        <v>7</v>
      </c>
      <c r="P52" s="11"/>
      <c r="Q52" s="11"/>
      <c r="R52" s="11"/>
      <c r="S52" s="204" t="s">
        <v>181</v>
      </c>
    </row>
    <row r="53" spans="1:20" s="147" customFormat="1" ht="63.75">
      <c r="A53" s="108" t="s">
        <v>131</v>
      </c>
      <c r="B53" s="146" t="s">
        <v>182</v>
      </c>
      <c r="C53" s="111" t="s">
        <v>203</v>
      </c>
      <c r="D53" s="204" t="s">
        <v>205</v>
      </c>
      <c r="E53" s="31">
        <v>8</v>
      </c>
      <c r="F53" s="31"/>
      <c r="G53" s="31"/>
      <c r="H53" s="31">
        <v>8</v>
      </c>
      <c r="I53" s="31"/>
      <c r="J53" s="31"/>
      <c r="K53" s="31"/>
      <c r="L53" s="14">
        <v>2021</v>
      </c>
      <c r="M53" s="14">
        <v>2022</v>
      </c>
      <c r="N53" s="11">
        <f>E53/2</f>
        <v>4</v>
      </c>
      <c r="O53" s="11">
        <f>N53</f>
        <v>4</v>
      </c>
      <c r="P53" s="11"/>
      <c r="Q53" s="11"/>
      <c r="R53" s="11"/>
      <c r="S53" s="204" t="s">
        <v>183</v>
      </c>
    </row>
    <row r="54" spans="1:20" s="147" customFormat="1" ht="63.75">
      <c r="A54" s="108" t="s">
        <v>131</v>
      </c>
      <c r="B54" s="146" t="s">
        <v>184</v>
      </c>
      <c r="C54" s="111" t="s">
        <v>203</v>
      </c>
      <c r="D54" s="204" t="s">
        <v>205</v>
      </c>
      <c r="E54" s="31">
        <v>13</v>
      </c>
      <c r="F54" s="31"/>
      <c r="G54" s="31"/>
      <c r="H54" s="31">
        <v>13</v>
      </c>
      <c r="I54" s="31"/>
      <c r="J54" s="31"/>
      <c r="K54" s="31"/>
      <c r="L54" s="14">
        <v>2021</v>
      </c>
      <c r="M54" s="14">
        <v>2022</v>
      </c>
      <c r="N54" s="11">
        <f>E54/2</f>
        <v>6.5</v>
      </c>
      <c r="O54" s="11">
        <f>N54</f>
        <v>6.5</v>
      </c>
      <c r="P54" s="11"/>
      <c r="Q54" s="11"/>
      <c r="R54" s="11"/>
      <c r="S54" s="204" t="s">
        <v>185</v>
      </c>
    </row>
    <row r="55" spans="1:20" s="66" customFormat="1" ht="87.75" customHeight="1">
      <c r="A55" s="169" t="s">
        <v>131</v>
      </c>
      <c r="B55" s="170" t="s">
        <v>72</v>
      </c>
      <c r="C55" s="111" t="s">
        <v>203</v>
      </c>
      <c r="D55" s="204" t="s">
        <v>205</v>
      </c>
      <c r="E55" s="58">
        <v>153</v>
      </c>
      <c r="F55" s="58"/>
      <c r="G55" s="58">
        <v>153</v>
      </c>
      <c r="H55" s="58"/>
      <c r="I55" s="58"/>
      <c r="J55" s="58"/>
      <c r="K55" s="58"/>
      <c r="L55" s="69">
        <v>2021</v>
      </c>
      <c r="M55" s="69">
        <v>2025</v>
      </c>
      <c r="N55" s="60"/>
      <c r="O55" s="60">
        <f t="shared" ref="O55:O60" si="17">E55/4</f>
        <v>38.25</v>
      </c>
      <c r="P55" s="60">
        <v>38.25</v>
      </c>
      <c r="Q55" s="60">
        <v>38.25</v>
      </c>
      <c r="R55" s="60">
        <v>38.25</v>
      </c>
      <c r="S55" s="165" t="s">
        <v>179</v>
      </c>
    </row>
    <row r="56" spans="1:20" s="93" customFormat="1" ht="72" customHeight="1">
      <c r="A56" s="173" t="s">
        <v>128</v>
      </c>
      <c r="B56" s="174" t="s">
        <v>67</v>
      </c>
      <c r="C56" s="111" t="s">
        <v>202</v>
      </c>
      <c r="D56" s="204" t="s">
        <v>205</v>
      </c>
      <c r="E56" s="176">
        <v>90</v>
      </c>
      <c r="F56" s="176"/>
      <c r="G56" s="176"/>
      <c r="H56" s="176">
        <v>90</v>
      </c>
      <c r="I56" s="176"/>
      <c r="J56" s="176"/>
      <c r="K56" s="177"/>
      <c r="L56" s="175">
        <v>2021</v>
      </c>
      <c r="M56" s="178">
        <v>2025</v>
      </c>
      <c r="N56" s="176"/>
      <c r="O56" s="176">
        <f t="shared" si="17"/>
        <v>22.5</v>
      </c>
      <c r="P56" s="176">
        <f>+O56</f>
        <v>22.5</v>
      </c>
      <c r="Q56" s="176">
        <f>+O56</f>
        <v>22.5</v>
      </c>
      <c r="R56" s="176">
        <f>+O56</f>
        <v>22.5</v>
      </c>
      <c r="S56" s="178" t="s">
        <v>138</v>
      </c>
    </row>
    <row r="57" spans="1:20" s="62" customFormat="1" ht="84">
      <c r="A57" s="169" t="s">
        <v>131</v>
      </c>
      <c r="B57" s="72" t="s">
        <v>17</v>
      </c>
      <c r="C57" s="111" t="s">
        <v>202</v>
      </c>
      <c r="D57" s="204" t="s">
        <v>205</v>
      </c>
      <c r="E57" s="68">
        <v>198</v>
      </c>
      <c r="F57" s="68"/>
      <c r="G57" s="68">
        <v>198</v>
      </c>
      <c r="H57" s="68"/>
      <c r="I57" s="68"/>
      <c r="J57" s="68"/>
      <c r="K57" s="68"/>
      <c r="L57" s="69">
        <v>2021</v>
      </c>
      <c r="M57" s="69">
        <v>2025</v>
      </c>
      <c r="N57" s="60"/>
      <c r="O57" s="60">
        <f t="shared" si="17"/>
        <v>49.5</v>
      </c>
      <c r="P57" s="60">
        <f>O57</f>
        <v>49.5</v>
      </c>
      <c r="Q57" s="60">
        <f>O57</f>
        <v>49.5</v>
      </c>
      <c r="R57" s="60">
        <f>O57</f>
        <v>49.5</v>
      </c>
      <c r="S57" s="165" t="s">
        <v>179</v>
      </c>
    </row>
    <row r="58" spans="1:20" s="93" customFormat="1" ht="72" customHeight="1">
      <c r="A58" s="173" t="s">
        <v>131</v>
      </c>
      <c r="B58" s="174" t="s">
        <v>152</v>
      </c>
      <c r="C58" s="111" t="s">
        <v>202</v>
      </c>
      <c r="D58" s="204" t="s">
        <v>205</v>
      </c>
      <c r="E58" s="176">
        <v>76</v>
      </c>
      <c r="F58" s="176"/>
      <c r="G58" s="176"/>
      <c r="H58" s="176"/>
      <c r="I58" s="176">
        <v>76</v>
      </c>
      <c r="J58" s="176"/>
      <c r="K58" s="177"/>
      <c r="L58" s="175">
        <v>2022</v>
      </c>
      <c r="M58" s="178">
        <v>2025</v>
      </c>
      <c r="N58" s="176"/>
      <c r="O58" s="176">
        <f t="shared" si="17"/>
        <v>19</v>
      </c>
      <c r="P58" s="176">
        <f>O58</f>
        <v>19</v>
      </c>
      <c r="Q58" s="176">
        <f>O58</f>
        <v>19</v>
      </c>
      <c r="R58" s="176">
        <f>O58</f>
        <v>19</v>
      </c>
      <c r="S58" s="178"/>
    </row>
    <row r="59" spans="1:20" s="62" customFormat="1" ht="84">
      <c r="A59" s="169" t="s">
        <v>131</v>
      </c>
      <c r="B59" s="70" t="s">
        <v>22</v>
      </c>
      <c r="C59" s="111" t="s">
        <v>206</v>
      </c>
      <c r="D59" s="204" t="s">
        <v>205</v>
      </c>
      <c r="E59" s="68">
        <v>160</v>
      </c>
      <c r="F59" s="68"/>
      <c r="G59" s="68">
        <v>160</v>
      </c>
      <c r="H59" s="68"/>
      <c r="I59" s="68"/>
      <c r="J59" s="68"/>
      <c r="K59" s="68"/>
      <c r="L59" s="69">
        <v>2021</v>
      </c>
      <c r="M59" s="69">
        <v>2025</v>
      </c>
      <c r="N59" s="60"/>
      <c r="O59" s="60">
        <f t="shared" si="17"/>
        <v>40</v>
      </c>
      <c r="P59" s="60">
        <f>O59</f>
        <v>40</v>
      </c>
      <c r="Q59" s="60">
        <f>O59</f>
        <v>40</v>
      </c>
      <c r="R59" s="60">
        <f>O59</f>
        <v>40</v>
      </c>
      <c r="S59" s="165" t="s">
        <v>179</v>
      </c>
    </row>
    <row r="60" spans="1:20" s="93" customFormat="1" ht="72" customHeight="1">
      <c r="A60" s="173" t="s">
        <v>131</v>
      </c>
      <c r="B60" s="174" t="s">
        <v>19</v>
      </c>
      <c r="C60" s="111" t="s">
        <v>206</v>
      </c>
      <c r="D60" s="204" t="s">
        <v>205</v>
      </c>
      <c r="E60" s="176">
        <v>160</v>
      </c>
      <c r="F60" s="176"/>
      <c r="G60" s="176"/>
      <c r="H60" s="176">
        <v>160</v>
      </c>
      <c r="I60" s="176"/>
      <c r="J60" s="176"/>
      <c r="K60" s="177"/>
      <c r="L60" s="175">
        <v>2021</v>
      </c>
      <c r="M60" s="178">
        <v>2025</v>
      </c>
      <c r="N60" s="176"/>
      <c r="O60" s="176">
        <f t="shared" si="17"/>
        <v>40</v>
      </c>
      <c r="P60" s="176">
        <f>O60</f>
        <v>40</v>
      </c>
      <c r="Q60" s="176">
        <f>O60</f>
        <v>40</v>
      </c>
      <c r="R60" s="176">
        <f>O60</f>
        <v>40</v>
      </c>
      <c r="S60" s="178" t="s">
        <v>138</v>
      </c>
    </row>
    <row r="61" spans="1:20" s="93" customFormat="1" ht="72" customHeight="1">
      <c r="A61" s="173" t="s">
        <v>128</v>
      </c>
      <c r="B61" s="174" t="s">
        <v>158</v>
      </c>
      <c r="C61" s="111" t="s">
        <v>203</v>
      </c>
      <c r="D61" s="204" t="s">
        <v>205</v>
      </c>
      <c r="E61" s="176">
        <v>30</v>
      </c>
      <c r="F61" s="176"/>
      <c r="G61" s="176"/>
      <c r="H61" s="176">
        <v>30</v>
      </c>
      <c r="I61" s="176"/>
      <c r="J61" s="176"/>
      <c r="K61" s="177"/>
      <c r="L61" s="175"/>
      <c r="M61" s="178"/>
      <c r="N61" s="176">
        <v>5</v>
      </c>
      <c r="O61" s="176">
        <v>25</v>
      </c>
      <c r="P61" s="176"/>
      <c r="Q61" s="176"/>
      <c r="R61" s="176"/>
      <c r="S61" s="178"/>
    </row>
    <row r="62" spans="1:20" s="93" customFormat="1" ht="68.25" customHeight="1">
      <c r="A62" s="173" t="s">
        <v>131</v>
      </c>
      <c r="B62" s="174" t="s">
        <v>177</v>
      </c>
      <c r="C62" s="178" t="s">
        <v>214</v>
      </c>
      <c r="D62" s="204" t="s">
        <v>205</v>
      </c>
      <c r="E62" s="176">
        <v>175</v>
      </c>
      <c r="F62" s="176"/>
      <c r="G62" s="176"/>
      <c r="H62" s="176">
        <f>E62*65%</f>
        <v>113.75</v>
      </c>
      <c r="I62" s="176"/>
      <c r="J62" s="176"/>
      <c r="K62" s="177">
        <f>E62*35%</f>
        <v>61.249999999999993</v>
      </c>
      <c r="L62" s="175"/>
      <c r="M62" s="178"/>
      <c r="N62" s="176">
        <f>+E62/5</f>
        <v>35</v>
      </c>
      <c r="O62" s="176">
        <f>+E62/5</f>
        <v>35</v>
      </c>
      <c r="P62" s="176">
        <f>+E62/5</f>
        <v>35</v>
      </c>
      <c r="Q62" s="176">
        <f>+E62/5</f>
        <v>35</v>
      </c>
      <c r="R62" s="176">
        <f>+E62/5</f>
        <v>35</v>
      </c>
      <c r="S62" s="187" t="s">
        <v>157</v>
      </c>
    </row>
    <row r="63" spans="1:20" s="147" customFormat="1" ht="56.25" customHeight="1">
      <c r="A63" s="108" t="s">
        <v>128</v>
      </c>
      <c r="B63" s="195" t="s">
        <v>119</v>
      </c>
      <c r="C63" s="204" t="s">
        <v>204</v>
      </c>
      <c r="D63" s="204" t="s">
        <v>208</v>
      </c>
      <c r="E63" s="33">
        <v>115</v>
      </c>
      <c r="F63" s="33"/>
      <c r="G63" s="33"/>
      <c r="H63" s="33">
        <v>115</v>
      </c>
      <c r="I63" s="33"/>
      <c r="J63" s="33"/>
      <c r="K63" s="33"/>
      <c r="L63" s="14">
        <v>2021</v>
      </c>
      <c r="M63" s="14">
        <v>2025</v>
      </c>
      <c r="N63" s="113">
        <v>23</v>
      </c>
      <c r="O63" s="113">
        <v>23</v>
      </c>
      <c r="P63" s="113">
        <v>23</v>
      </c>
      <c r="Q63" s="113">
        <v>23</v>
      </c>
      <c r="R63" s="113">
        <v>23</v>
      </c>
      <c r="S63" s="204" t="s">
        <v>139</v>
      </c>
    </row>
    <row r="64" spans="1:20" s="152" customFormat="1" ht="42.75" customHeight="1">
      <c r="A64" s="16">
        <v>7</v>
      </c>
      <c r="B64" s="13" t="s">
        <v>69</v>
      </c>
      <c r="C64" s="16"/>
      <c r="D64" s="16"/>
      <c r="E64" s="161">
        <f>SUM(E65:E66)</f>
        <v>788.12799999999993</v>
      </c>
      <c r="F64" s="161"/>
      <c r="G64" s="161"/>
      <c r="H64" s="161">
        <f t="shared" ref="H64:R64" si="18">SUM(H65:H66)</f>
        <v>788.12799999999993</v>
      </c>
      <c r="I64" s="161"/>
      <c r="J64" s="161"/>
      <c r="K64" s="161"/>
      <c r="L64" s="161"/>
      <c r="M64" s="161"/>
      <c r="N64" s="161">
        <f t="shared" si="18"/>
        <v>153.73500000000001</v>
      </c>
      <c r="O64" s="161">
        <f t="shared" si="18"/>
        <v>158.23000000000002</v>
      </c>
      <c r="P64" s="161">
        <f t="shared" si="18"/>
        <v>158.69200000000001</v>
      </c>
      <c r="Q64" s="161">
        <f t="shared" si="18"/>
        <v>167.77</v>
      </c>
      <c r="R64" s="161">
        <f t="shared" si="18"/>
        <v>149.69999999999999</v>
      </c>
      <c r="S64" s="160"/>
      <c r="T64" s="164"/>
    </row>
    <row r="65" spans="1:19" s="26" customFormat="1" ht="53.25" customHeight="1">
      <c r="A65" s="230" t="s">
        <v>131</v>
      </c>
      <c r="B65" s="143" t="s">
        <v>216</v>
      </c>
      <c r="C65" s="204" t="s">
        <v>204</v>
      </c>
      <c r="D65" s="204" t="s">
        <v>208</v>
      </c>
      <c r="E65" s="20">
        <v>318.12799999999999</v>
      </c>
      <c r="F65" s="20"/>
      <c r="G65" s="20"/>
      <c r="H65" s="20">
        <v>318.12799999999999</v>
      </c>
      <c r="I65" s="20"/>
      <c r="J65" s="20"/>
      <c r="K65" s="20"/>
      <c r="L65" s="204">
        <v>2021</v>
      </c>
      <c r="M65" s="204">
        <v>2025</v>
      </c>
      <c r="N65" s="20">
        <v>64.435000000000002</v>
      </c>
      <c r="O65" s="20">
        <v>66.58</v>
      </c>
      <c r="P65" s="12">
        <v>67.042000000000002</v>
      </c>
      <c r="Q65" s="12">
        <v>62.02</v>
      </c>
      <c r="R65" s="12">
        <v>58.05</v>
      </c>
      <c r="S65" s="230" t="s">
        <v>217</v>
      </c>
    </row>
    <row r="66" spans="1:19" s="26" customFormat="1" ht="57.75" customHeight="1">
      <c r="A66" s="230"/>
      <c r="B66" s="143" t="s">
        <v>215</v>
      </c>
      <c r="C66" s="201" t="s">
        <v>196</v>
      </c>
      <c r="D66" s="201" t="s">
        <v>207</v>
      </c>
      <c r="E66" s="20">
        <v>470</v>
      </c>
      <c r="F66" s="20"/>
      <c r="G66" s="20"/>
      <c r="H66" s="20">
        <v>470</v>
      </c>
      <c r="I66" s="20"/>
      <c r="J66" s="20"/>
      <c r="K66" s="20"/>
      <c r="L66" s="204">
        <v>2021</v>
      </c>
      <c r="M66" s="204">
        <v>2025</v>
      </c>
      <c r="N66" s="11">
        <v>89.3</v>
      </c>
      <c r="O66" s="11">
        <v>91.65</v>
      </c>
      <c r="P66" s="11">
        <v>91.65</v>
      </c>
      <c r="Q66" s="198">
        <v>105.75</v>
      </c>
      <c r="R66" s="11">
        <v>91.65</v>
      </c>
      <c r="S66" s="230"/>
    </row>
    <row r="67" spans="1:19" s="26" customFormat="1" ht="27" customHeight="1">
      <c r="A67" s="202">
        <v>8</v>
      </c>
      <c r="B67" s="13" t="s">
        <v>133</v>
      </c>
      <c r="C67" s="202"/>
      <c r="D67" s="202"/>
      <c r="E67" s="157">
        <f t="shared" ref="E67:K67" si="19">SUM(E68:E75)</f>
        <v>1640.2</v>
      </c>
      <c r="F67" s="157">
        <f t="shared" si="19"/>
        <v>0</v>
      </c>
      <c r="G67" s="157">
        <f t="shared" si="19"/>
        <v>1080.3</v>
      </c>
      <c r="H67" s="157">
        <f t="shared" si="19"/>
        <v>89.9</v>
      </c>
      <c r="I67" s="21">
        <f t="shared" si="19"/>
        <v>470</v>
      </c>
      <c r="J67" s="9">
        <f t="shared" si="19"/>
        <v>0</v>
      </c>
      <c r="K67" s="9">
        <f t="shared" si="19"/>
        <v>0</v>
      </c>
      <c r="L67" s="9"/>
      <c r="M67" s="9"/>
      <c r="N67" s="157">
        <f>SUM(N68:N75)</f>
        <v>133.07499999999999</v>
      </c>
      <c r="O67" s="157">
        <f>SUM(O68:O75)</f>
        <v>339.685</v>
      </c>
      <c r="P67" s="157">
        <f>SUM(P68:P75)</f>
        <v>480.69499999999999</v>
      </c>
      <c r="Q67" s="157">
        <f>SUM(Q68:Q75)</f>
        <v>441.745</v>
      </c>
      <c r="R67" s="157">
        <f>SUM(R68:R75)</f>
        <v>245</v>
      </c>
      <c r="S67" s="202"/>
    </row>
    <row r="68" spans="1:19" s="26" customFormat="1" ht="68.25" customHeight="1">
      <c r="A68" s="204" t="s">
        <v>131</v>
      </c>
      <c r="B68" s="195" t="s">
        <v>167</v>
      </c>
      <c r="C68" s="204" t="s">
        <v>194</v>
      </c>
      <c r="D68" s="204" t="s">
        <v>226</v>
      </c>
      <c r="E68" s="32">
        <v>278</v>
      </c>
      <c r="F68" s="32"/>
      <c r="G68" s="32">
        <v>250</v>
      </c>
      <c r="H68" s="32">
        <f>E68-G68</f>
        <v>28</v>
      </c>
      <c r="I68" s="32"/>
      <c r="J68" s="32"/>
      <c r="K68" s="32"/>
      <c r="L68" s="204">
        <v>2021</v>
      </c>
      <c r="M68" s="204">
        <v>2024</v>
      </c>
      <c r="N68" s="113">
        <v>30</v>
      </c>
      <c r="O68" s="113">
        <v>82.66</v>
      </c>
      <c r="P68" s="113">
        <v>82.67</v>
      </c>
      <c r="Q68" s="113">
        <v>82.67</v>
      </c>
      <c r="R68" s="113"/>
      <c r="S68" s="204" t="s">
        <v>172</v>
      </c>
    </row>
    <row r="69" spans="1:19" s="66" customFormat="1" ht="84">
      <c r="A69" s="168" t="s">
        <v>131</v>
      </c>
      <c r="B69" s="170" t="s">
        <v>31</v>
      </c>
      <c r="C69" s="204" t="s">
        <v>194</v>
      </c>
      <c r="D69" s="204" t="s">
        <v>224</v>
      </c>
      <c r="E69" s="58">
        <v>380</v>
      </c>
      <c r="F69" s="58"/>
      <c r="G69" s="58">
        <v>380</v>
      </c>
      <c r="H69" s="58"/>
      <c r="I69" s="58"/>
      <c r="J69" s="58"/>
      <c r="K69" s="58"/>
      <c r="L69" s="168">
        <v>2021</v>
      </c>
      <c r="M69" s="168">
        <v>2025</v>
      </c>
      <c r="N69" s="166"/>
      <c r="O69" s="166">
        <f>E69/4</f>
        <v>95</v>
      </c>
      <c r="P69" s="166">
        <f>O69</f>
        <v>95</v>
      </c>
      <c r="Q69" s="166">
        <f>O69</f>
        <v>95</v>
      </c>
      <c r="R69" s="166">
        <f>O69</f>
        <v>95</v>
      </c>
      <c r="S69" s="165" t="s">
        <v>179</v>
      </c>
    </row>
    <row r="70" spans="1:19" s="26" customFormat="1" ht="70.5" customHeight="1">
      <c r="A70" s="204" t="s">
        <v>131</v>
      </c>
      <c r="B70" s="195" t="s">
        <v>168</v>
      </c>
      <c r="C70" s="204" t="s">
        <v>194</v>
      </c>
      <c r="D70" s="204" t="s">
        <v>195</v>
      </c>
      <c r="E70" s="32">
        <v>177</v>
      </c>
      <c r="F70" s="32"/>
      <c r="G70" s="32">
        <v>160</v>
      </c>
      <c r="H70" s="32">
        <f>E70-G70</f>
        <v>17</v>
      </c>
      <c r="I70" s="32"/>
      <c r="J70" s="32"/>
      <c r="K70" s="32"/>
      <c r="L70" s="204">
        <v>2021</v>
      </c>
      <c r="M70" s="204">
        <v>2024</v>
      </c>
      <c r="N70" s="143">
        <v>30</v>
      </c>
      <c r="O70" s="143">
        <f>(E70-N70)/3</f>
        <v>49</v>
      </c>
      <c r="P70" s="113">
        <f>O70</f>
        <v>49</v>
      </c>
      <c r="Q70" s="113">
        <f>O70</f>
        <v>49</v>
      </c>
      <c r="R70" s="113"/>
      <c r="S70" s="103" t="s">
        <v>172</v>
      </c>
    </row>
    <row r="71" spans="1:19" s="26" customFormat="1" ht="69" customHeight="1">
      <c r="A71" s="204" t="s">
        <v>131</v>
      </c>
      <c r="B71" s="195" t="s">
        <v>89</v>
      </c>
      <c r="C71" s="204" t="s">
        <v>194</v>
      </c>
      <c r="D71" s="204" t="s">
        <v>195</v>
      </c>
      <c r="E71" s="32">
        <v>44.9</v>
      </c>
      <c r="F71" s="32"/>
      <c r="G71" s="32"/>
      <c r="H71" s="32">
        <v>44.9</v>
      </c>
      <c r="I71" s="32"/>
      <c r="J71" s="32"/>
      <c r="K71" s="32"/>
      <c r="L71" s="204">
        <v>2021</v>
      </c>
      <c r="M71" s="204">
        <v>2023</v>
      </c>
      <c r="N71" s="143">
        <v>3</v>
      </c>
      <c r="O71" s="189">
        <f>(E71-N71)/2</f>
        <v>20.95</v>
      </c>
      <c r="P71" s="113">
        <f>O71</f>
        <v>20.95</v>
      </c>
      <c r="Q71" s="113"/>
      <c r="R71" s="113"/>
      <c r="S71" s="103" t="s">
        <v>172</v>
      </c>
    </row>
    <row r="72" spans="1:19" s="66" customFormat="1" ht="84">
      <c r="A72" s="168" t="s">
        <v>131</v>
      </c>
      <c r="B72" s="170" t="s">
        <v>32</v>
      </c>
      <c r="C72" s="178" t="s">
        <v>196</v>
      </c>
      <c r="D72" s="178" t="s">
        <v>209</v>
      </c>
      <c r="E72" s="58">
        <v>260.3</v>
      </c>
      <c r="F72" s="58"/>
      <c r="G72" s="58">
        <v>260.3</v>
      </c>
      <c r="H72" s="58"/>
      <c r="I72" s="58"/>
      <c r="J72" s="58"/>
      <c r="K72" s="58"/>
      <c r="L72" s="168">
        <v>2021</v>
      </c>
      <c r="M72" s="168">
        <v>2024</v>
      </c>
      <c r="N72" s="166">
        <f>E72/4</f>
        <v>65.075000000000003</v>
      </c>
      <c r="O72" s="166">
        <f t="shared" ref="O72" si="20">+N72</f>
        <v>65.075000000000003</v>
      </c>
      <c r="P72" s="166">
        <f>+N72</f>
        <v>65.075000000000003</v>
      </c>
      <c r="Q72" s="166">
        <f t="shared" ref="Q72" si="21">+N72</f>
        <v>65.075000000000003</v>
      </c>
      <c r="R72" s="166"/>
      <c r="S72" s="165" t="s">
        <v>179</v>
      </c>
    </row>
    <row r="73" spans="1:19" s="154" customFormat="1" ht="58.5" customHeight="1">
      <c r="A73" s="175" t="s">
        <v>131</v>
      </c>
      <c r="B73" s="174" t="s">
        <v>174</v>
      </c>
      <c r="C73" s="178" t="s">
        <v>196</v>
      </c>
      <c r="D73" s="178" t="s">
        <v>209</v>
      </c>
      <c r="E73" s="177">
        <v>30</v>
      </c>
      <c r="F73" s="177"/>
      <c r="G73" s="177">
        <v>30</v>
      </c>
      <c r="H73" s="177"/>
      <c r="I73" s="177"/>
      <c r="J73" s="177"/>
      <c r="K73" s="177"/>
      <c r="L73" s="175">
        <v>2022</v>
      </c>
      <c r="M73" s="175">
        <v>2023</v>
      </c>
      <c r="N73" s="179"/>
      <c r="O73" s="179">
        <f>E73/2</f>
        <v>15</v>
      </c>
      <c r="P73" s="179">
        <f>O73</f>
        <v>15</v>
      </c>
      <c r="Q73" s="179"/>
      <c r="R73" s="179"/>
      <c r="S73" s="180"/>
    </row>
    <row r="74" spans="1:19" s="154" customFormat="1" ht="68.25" customHeight="1">
      <c r="A74" s="175" t="s">
        <v>131</v>
      </c>
      <c r="B74" s="174" t="s">
        <v>151</v>
      </c>
      <c r="C74" s="204" t="s">
        <v>194</v>
      </c>
      <c r="D74" s="204" t="s">
        <v>224</v>
      </c>
      <c r="E74" s="177">
        <v>450</v>
      </c>
      <c r="F74" s="177"/>
      <c r="G74" s="177"/>
      <c r="H74" s="177"/>
      <c r="I74" s="177">
        <v>450</v>
      </c>
      <c r="J74" s="177"/>
      <c r="K74" s="177"/>
      <c r="L74" s="175">
        <v>2023</v>
      </c>
      <c r="M74" s="175">
        <v>2025</v>
      </c>
      <c r="N74" s="179"/>
      <c r="O74" s="179"/>
      <c r="P74" s="179">
        <v>150</v>
      </c>
      <c r="Q74" s="179">
        <f>P74</f>
        <v>150</v>
      </c>
      <c r="R74" s="179">
        <f>P74</f>
        <v>150</v>
      </c>
      <c r="S74" s="180"/>
    </row>
    <row r="75" spans="1:19" s="154" customFormat="1" ht="75.75" customHeight="1">
      <c r="A75" s="175" t="s">
        <v>131</v>
      </c>
      <c r="B75" s="174" t="s">
        <v>150</v>
      </c>
      <c r="C75" s="178" t="s">
        <v>196</v>
      </c>
      <c r="D75" s="178" t="s">
        <v>227</v>
      </c>
      <c r="E75" s="177">
        <v>20</v>
      </c>
      <c r="F75" s="177"/>
      <c r="G75" s="177"/>
      <c r="H75" s="177"/>
      <c r="I75" s="177">
        <v>20</v>
      </c>
      <c r="J75" s="177"/>
      <c r="K75" s="177"/>
      <c r="L75" s="175">
        <v>2021</v>
      </c>
      <c r="M75" s="175">
        <v>2023</v>
      </c>
      <c r="N75" s="179">
        <v>5</v>
      </c>
      <c r="O75" s="179">
        <v>12</v>
      </c>
      <c r="P75" s="179">
        <v>3</v>
      </c>
      <c r="Q75" s="179"/>
      <c r="R75" s="179"/>
      <c r="S75" s="180"/>
    </row>
    <row r="76" spans="1:19" s="105" customFormat="1" ht="30.75" customHeight="1">
      <c r="A76" s="202">
        <v>9</v>
      </c>
      <c r="B76" s="13" t="s">
        <v>106</v>
      </c>
      <c r="C76" s="202"/>
      <c r="D76" s="202"/>
      <c r="E76" s="157">
        <f>SUM(E77:E92)</f>
        <v>485</v>
      </c>
      <c r="F76" s="157">
        <f t="shared" ref="F76:R76" si="22">SUM(F77:F92)</f>
        <v>0</v>
      </c>
      <c r="G76" s="157">
        <f t="shared" si="22"/>
        <v>0</v>
      </c>
      <c r="H76" s="157">
        <f t="shared" si="22"/>
        <v>22.5</v>
      </c>
      <c r="I76" s="157">
        <f t="shared" si="22"/>
        <v>0</v>
      </c>
      <c r="J76" s="157">
        <f t="shared" si="22"/>
        <v>0</v>
      </c>
      <c r="K76" s="157">
        <f t="shared" si="22"/>
        <v>462.5</v>
      </c>
      <c r="L76" s="157"/>
      <c r="M76" s="157"/>
      <c r="N76" s="157">
        <f t="shared" si="22"/>
        <v>175.5</v>
      </c>
      <c r="O76" s="157">
        <f t="shared" si="22"/>
        <v>251.5</v>
      </c>
      <c r="P76" s="157">
        <f t="shared" si="22"/>
        <v>43</v>
      </c>
      <c r="Q76" s="157">
        <f t="shared" si="22"/>
        <v>15</v>
      </c>
      <c r="R76" s="17">
        <f t="shared" si="22"/>
        <v>0</v>
      </c>
      <c r="S76" s="202"/>
    </row>
    <row r="77" spans="1:19" s="105" customFormat="1" ht="28.5" customHeight="1">
      <c r="A77" s="202" t="s">
        <v>134</v>
      </c>
      <c r="B77" s="13" t="s">
        <v>105</v>
      </c>
      <c r="C77" s="202"/>
      <c r="D77" s="202"/>
      <c r="E77" s="17"/>
      <c r="F77" s="17"/>
      <c r="G77" s="17"/>
      <c r="H77" s="17"/>
      <c r="I77" s="17"/>
      <c r="J77" s="17"/>
      <c r="K77" s="17"/>
      <c r="L77" s="202"/>
      <c r="M77" s="202"/>
      <c r="N77" s="104"/>
      <c r="O77" s="104"/>
      <c r="P77" s="104"/>
      <c r="Q77" s="104"/>
      <c r="R77" s="104"/>
      <c r="S77" s="202"/>
    </row>
    <row r="78" spans="1:19" s="26" customFormat="1" ht="55.5" customHeight="1">
      <c r="A78" s="123" t="s">
        <v>128</v>
      </c>
      <c r="B78" s="195" t="s">
        <v>95</v>
      </c>
      <c r="C78" s="178" t="s">
        <v>196</v>
      </c>
      <c r="D78" s="178" t="s">
        <v>209</v>
      </c>
      <c r="E78" s="113">
        <v>200</v>
      </c>
      <c r="F78" s="20"/>
      <c r="G78" s="20"/>
      <c r="H78" s="20"/>
      <c r="I78" s="20"/>
      <c r="J78" s="20"/>
      <c r="K78" s="113">
        <v>200</v>
      </c>
      <c r="L78" s="204">
        <v>2021</v>
      </c>
      <c r="M78" s="204">
        <v>2022</v>
      </c>
      <c r="N78" s="11">
        <v>80</v>
      </c>
      <c r="O78" s="198">
        <v>120</v>
      </c>
      <c r="P78" s="11"/>
      <c r="Q78" s="11"/>
      <c r="R78" s="11"/>
      <c r="S78" s="204"/>
    </row>
    <row r="79" spans="1:19" s="26" customFormat="1" ht="51">
      <c r="A79" s="123" t="s">
        <v>128</v>
      </c>
      <c r="B79" s="195" t="s">
        <v>96</v>
      </c>
      <c r="C79" s="204" t="s">
        <v>202</v>
      </c>
      <c r="D79" s="204" t="s">
        <v>210</v>
      </c>
      <c r="E79" s="113">
        <v>20</v>
      </c>
      <c r="F79" s="20"/>
      <c r="G79" s="20"/>
      <c r="H79" s="20">
        <f>E79*30%</f>
        <v>6</v>
      </c>
      <c r="I79" s="20"/>
      <c r="J79" s="20"/>
      <c r="K79" s="113">
        <f>E79*70%</f>
        <v>14</v>
      </c>
      <c r="L79" s="204">
        <v>2021</v>
      </c>
      <c r="M79" s="204">
        <v>2021</v>
      </c>
      <c r="N79" s="113">
        <f>H79</f>
        <v>6</v>
      </c>
      <c r="O79" s="11">
        <f>K79</f>
        <v>14</v>
      </c>
      <c r="P79" s="11"/>
      <c r="Q79" s="11"/>
      <c r="R79" s="11"/>
      <c r="S79" s="204" t="s">
        <v>137</v>
      </c>
    </row>
    <row r="80" spans="1:19" s="26" customFormat="1" ht="51">
      <c r="A80" s="123" t="s">
        <v>130</v>
      </c>
      <c r="B80" s="195" t="s">
        <v>46</v>
      </c>
      <c r="C80" s="204" t="s">
        <v>200</v>
      </c>
      <c r="D80" s="204" t="s">
        <v>210</v>
      </c>
      <c r="E80" s="113">
        <v>15</v>
      </c>
      <c r="F80" s="20"/>
      <c r="G80" s="20"/>
      <c r="H80" s="20">
        <f>E80*30%</f>
        <v>4.5</v>
      </c>
      <c r="I80" s="20"/>
      <c r="J80" s="20"/>
      <c r="K80" s="113">
        <f>E80*70%</f>
        <v>10.5</v>
      </c>
      <c r="L80" s="204">
        <v>2021</v>
      </c>
      <c r="M80" s="204">
        <v>2021</v>
      </c>
      <c r="N80" s="113">
        <f>H80</f>
        <v>4.5</v>
      </c>
      <c r="O80" s="11">
        <f>K80</f>
        <v>10.5</v>
      </c>
      <c r="P80" s="11"/>
      <c r="Q80" s="11"/>
      <c r="R80" s="11"/>
      <c r="S80" s="204" t="s">
        <v>137</v>
      </c>
    </row>
    <row r="81" spans="1:19" s="26" customFormat="1" ht="51">
      <c r="A81" s="123" t="s">
        <v>130</v>
      </c>
      <c r="B81" s="195" t="s">
        <v>159</v>
      </c>
      <c r="C81" s="204" t="s">
        <v>211</v>
      </c>
      <c r="D81" s="204" t="s">
        <v>210</v>
      </c>
      <c r="E81" s="113">
        <v>40</v>
      </c>
      <c r="F81" s="20"/>
      <c r="G81" s="20"/>
      <c r="H81" s="20">
        <f>E81*30%</f>
        <v>12</v>
      </c>
      <c r="I81" s="20"/>
      <c r="J81" s="20"/>
      <c r="K81" s="113">
        <f>E81*70%</f>
        <v>28</v>
      </c>
      <c r="L81" s="204">
        <v>2021</v>
      </c>
      <c r="M81" s="204">
        <v>2021</v>
      </c>
      <c r="N81" s="113"/>
      <c r="O81" s="11">
        <f>H81</f>
        <v>12</v>
      </c>
      <c r="P81" s="11">
        <f>K81</f>
        <v>28</v>
      </c>
      <c r="Q81" s="11"/>
      <c r="R81" s="11"/>
      <c r="S81" s="204" t="s">
        <v>137</v>
      </c>
    </row>
    <row r="82" spans="1:19" s="26" customFormat="1" ht="27.75" customHeight="1">
      <c r="A82" s="202" t="s">
        <v>135</v>
      </c>
      <c r="B82" s="13" t="s">
        <v>107</v>
      </c>
      <c r="C82" s="204"/>
      <c r="D82" s="204"/>
      <c r="E82" s="20"/>
      <c r="F82" s="20"/>
      <c r="G82" s="20"/>
      <c r="H82" s="20"/>
      <c r="I82" s="20"/>
      <c r="J82" s="20"/>
      <c r="K82" s="20"/>
      <c r="L82" s="204"/>
      <c r="M82" s="204"/>
      <c r="N82" s="11"/>
      <c r="O82" s="11"/>
      <c r="P82" s="11"/>
      <c r="Q82" s="11"/>
      <c r="R82" s="11"/>
      <c r="S82" s="204"/>
    </row>
    <row r="83" spans="1:19" s="26" customFormat="1" ht="51">
      <c r="A83" s="123" t="s">
        <v>131</v>
      </c>
      <c r="B83" s="195" t="s">
        <v>97</v>
      </c>
      <c r="C83" s="204" t="s">
        <v>212</v>
      </c>
      <c r="D83" s="204" t="s">
        <v>210</v>
      </c>
      <c r="E83" s="148">
        <v>60</v>
      </c>
      <c r="F83" s="20"/>
      <c r="G83" s="20"/>
      <c r="H83" s="20"/>
      <c r="I83" s="20"/>
      <c r="J83" s="20"/>
      <c r="K83" s="148">
        <v>60</v>
      </c>
      <c r="L83" s="204">
        <v>2021</v>
      </c>
      <c r="M83" s="204">
        <v>2022</v>
      </c>
      <c r="N83" s="11">
        <f>K83/4</f>
        <v>15</v>
      </c>
      <c r="O83" s="11">
        <f>N83</f>
        <v>15</v>
      </c>
      <c r="P83" s="11">
        <f t="shared" ref="P83:Q83" si="23">O83</f>
        <v>15</v>
      </c>
      <c r="Q83" s="11">
        <f t="shared" si="23"/>
        <v>15</v>
      </c>
      <c r="R83" s="11"/>
      <c r="S83" s="204"/>
    </row>
    <row r="84" spans="1:19" s="26" customFormat="1" ht="51">
      <c r="A84" s="123" t="s">
        <v>131</v>
      </c>
      <c r="B84" s="195" t="s">
        <v>125</v>
      </c>
      <c r="C84" s="204" t="s">
        <v>202</v>
      </c>
      <c r="D84" s="204" t="s">
        <v>210</v>
      </c>
      <c r="E84" s="148">
        <v>20</v>
      </c>
      <c r="F84" s="20"/>
      <c r="G84" s="20"/>
      <c r="H84" s="20"/>
      <c r="I84" s="20"/>
      <c r="J84" s="20"/>
      <c r="K84" s="148">
        <v>20</v>
      </c>
      <c r="L84" s="204">
        <v>2021</v>
      </c>
      <c r="M84" s="204">
        <v>2022</v>
      </c>
      <c r="N84" s="148">
        <v>10</v>
      </c>
      <c r="O84" s="11">
        <v>10</v>
      </c>
      <c r="P84" s="11"/>
      <c r="Q84" s="11"/>
      <c r="R84" s="11"/>
      <c r="S84" s="204"/>
    </row>
    <row r="85" spans="1:19" s="26" customFormat="1" ht="51">
      <c r="A85" s="123" t="s">
        <v>131</v>
      </c>
      <c r="B85" s="195" t="s">
        <v>126</v>
      </c>
      <c r="C85" s="204" t="s">
        <v>203</v>
      </c>
      <c r="D85" s="204" t="s">
        <v>210</v>
      </c>
      <c r="E85" s="148">
        <v>20</v>
      </c>
      <c r="F85" s="20"/>
      <c r="G85" s="20"/>
      <c r="H85" s="20"/>
      <c r="I85" s="20"/>
      <c r="J85" s="20"/>
      <c r="K85" s="148">
        <v>20</v>
      </c>
      <c r="L85" s="204">
        <v>2021</v>
      </c>
      <c r="M85" s="204">
        <v>2022</v>
      </c>
      <c r="N85" s="148">
        <v>10</v>
      </c>
      <c r="O85" s="11">
        <v>10</v>
      </c>
      <c r="P85" s="11"/>
      <c r="Q85" s="11"/>
      <c r="R85" s="11"/>
      <c r="S85" s="204"/>
    </row>
    <row r="86" spans="1:19" s="26" customFormat="1" ht="51">
      <c r="A86" s="123" t="s">
        <v>131</v>
      </c>
      <c r="B86" s="195" t="s">
        <v>160</v>
      </c>
      <c r="C86" s="204" t="s">
        <v>201</v>
      </c>
      <c r="D86" s="204" t="s">
        <v>210</v>
      </c>
      <c r="E86" s="148">
        <v>10</v>
      </c>
      <c r="F86" s="20"/>
      <c r="G86" s="20"/>
      <c r="H86" s="20"/>
      <c r="I86" s="20"/>
      <c r="J86" s="20"/>
      <c r="K86" s="148">
        <f>E86</f>
        <v>10</v>
      </c>
      <c r="L86" s="204">
        <v>2021</v>
      </c>
      <c r="M86" s="204">
        <v>2022</v>
      </c>
      <c r="N86" s="148">
        <v>5</v>
      </c>
      <c r="O86" s="11">
        <v>5</v>
      </c>
      <c r="P86" s="11"/>
      <c r="Q86" s="11"/>
      <c r="R86" s="11"/>
      <c r="S86" s="204"/>
    </row>
    <row r="87" spans="1:19" s="26" customFormat="1" ht="51">
      <c r="A87" s="123" t="s">
        <v>131</v>
      </c>
      <c r="B87" s="195" t="s">
        <v>161</v>
      </c>
      <c r="C87" s="204" t="s">
        <v>201</v>
      </c>
      <c r="D87" s="204" t="s">
        <v>210</v>
      </c>
      <c r="E87" s="148">
        <v>10</v>
      </c>
      <c r="F87" s="20"/>
      <c r="G87" s="20"/>
      <c r="H87" s="20"/>
      <c r="I87" s="20"/>
      <c r="J87" s="20"/>
      <c r="K87" s="148">
        <f>E87</f>
        <v>10</v>
      </c>
      <c r="L87" s="204">
        <v>2021</v>
      </c>
      <c r="M87" s="204">
        <v>2022</v>
      </c>
      <c r="N87" s="148">
        <v>5</v>
      </c>
      <c r="O87" s="11">
        <v>5</v>
      </c>
      <c r="P87" s="11"/>
      <c r="Q87" s="11"/>
      <c r="R87" s="11"/>
      <c r="S87" s="204"/>
    </row>
    <row r="88" spans="1:19" s="26" customFormat="1" ht="51">
      <c r="A88" s="123" t="s">
        <v>131</v>
      </c>
      <c r="B88" s="195" t="s">
        <v>162</v>
      </c>
      <c r="C88" s="204" t="s">
        <v>200</v>
      </c>
      <c r="D88" s="204" t="s">
        <v>210</v>
      </c>
      <c r="E88" s="148">
        <v>15</v>
      </c>
      <c r="F88" s="20"/>
      <c r="G88" s="20"/>
      <c r="H88" s="20"/>
      <c r="I88" s="20"/>
      <c r="J88" s="20"/>
      <c r="K88" s="148">
        <f>E88</f>
        <v>15</v>
      </c>
      <c r="L88" s="204">
        <v>2021</v>
      </c>
      <c r="M88" s="204">
        <v>2022</v>
      </c>
      <c r="N88" s="148">
        <v>5</v>
      </c>
      <c r="O88" s="11">
        <v>10</v>
      </c>
      <c r="P88" s="11"/>
      <c r="Q88" s="11"/>
      <c r="R88" s="11"/>
      <c r="S88" s="204"/>
    </row>
    <row r="89" spans="1:19" s="26" customFormat="1" ht="51">
      <c r="A89" s="123" t="s">
        <v>131</v>
      </c>
      <c r="B89" s="195" t="s">
        <v>163</v>
      </c>
      <c r="C89" s="204" t="s">
        <v>200</v>
      </c>
      <c r="D89" s="204" t="s">
        <v>210</v>
      </c>
      <c r="E89" s="148">
        <v>10</v>
      </c>
      <c r="F89" s="20"/>
      <c r="G89" s="20"/>
      <c r="H89" s="20"/>
      <c r="I89" s="20"/>
      <c r="J89" s="20"/>
      <c r="K89" s="148">
        <f>E89</f>
        <v>10</v>
      </c>
      <c r="L89" s="204">
        <v>2021</v>
      </c>
      <c r="M89" s="204">
        <v>2022</v>
      </c>
      <c r="N89" s="148">
        <v>5</v>
      </c>
      <c r="O89" s="11">
        <v>5</v>
      </c>
      <c r="P89" s="11"/>
      <c r="Q89" s="11"/>
      <c r="R89" s="11"/>
      <c r="S89" s="204"/>
    </row>
    <row r="90" spans="1:19" s="26" customFormat="1" ht="51">
      <c r="A90" s="123" t="s">
        <v>131</v>
      </c>
      <c r="B90" s="195" t="s">
        <v>164</v>
      </c>
      <c r="C90" s="204" t="s">
        <v>198</v>
      </c>
      <c r="D90" s="204" t="s">
        <v>210</v>
      </c>
      <c r="E90" s="148">
        <v>15</v>
      </c>
      <c r="F90" s="20"/>
      <c r="G90" s="20"/>
      <c r="H90" s="20"/>
      <c r="I90" s="20"/>
      <c r="J90" s="20"/>
      <c r="K90" s="148">
        <f>E90</f>
        <v>15</v>
      </c>
      <c r="L90" s="204">
        <v>2021</v>
      </c>
      <c r="M90" s="204">
        <v>2022</v>
      </c>
      <c r="N90" s="148">
        <v>5</v>
      </c>
      <c r="O90" s="11">
        <v>10</v>
      </c>
      <c r="P90" s="11"/>
      <c r="Q90" s="11"/>
      <c r="R90" s="11"/>
      <c r="S90" s="204"/>
    </row>
    <row r="91" spans="1:19" s="26" customFormat="1" ht="26.25" customHeight="1">
      <c r="A91" s="202" t="s">
        <v>136</v>
      </c>
      <c r="B91" s="13" t="s">
        <v>108</v>
      </c>
      <c r="C91" s="204"/>
      <c r="D91" s="204"/>
      <c r="E91" s="20"/>
      <c r="F91" s="20"/>
      <c r="G91" s="20"/>
      <c r="H91" s="20"/>
      <c r="I91" s="20"/>
      <c r="J91" s="20"/>
      <c r="K91" s="20"/>
      <c r="L91" s="204"/>
      <c r="M91" s="204"/>
      <c r="N91" s="11"/>
      <c r="O91" s="11"/>
      <c r="P91" s="11"/>
      <c r="Q91" s="11"/>
      <c r="R91" s="11"/>
      <c r="S91" s="204"/>
    </row>
    <row r="92" spans="1:19" s="26" customFormat="1" ht="51">
      <c r="A92" s="149" t="s">
        <v>131</v>
      </c>
      <c r="B92" s="195" t="s">
        <v>98</v>
      </c>
      <c r="C92" s="204" t="s">
        <v>212</v>
      </c>
      <c r="D92" s="204" t="s">
        <v>210</v>
      </c>
      <c r="E92" s="148">
        <v>50</v>
      </c>
      <c r="F92" s="20"/>
      <c r="G92" s="20"/>
      <c r="H92" s="20"/>
      <c r="I92" s="20"/>
      <c r="J92" s="20"/>
      <c r="K92" s="148">
        <v>50</v>
      </c>
      <c r="L92" s="204">
        <v>2021</v>
      </c>
      <c r="M92" s="204">
        <v>2022</v>
      </c>
      <c r="N92" s="148">
        <v>25</v>
      </c>
      <c r="O92" s="148">
        <v>25</v>
      </c>
      <c r="P92" s="11"/>
      <c r="Q92" s="11"/>
      <c r="R92" s="11"/>
      <c r="S92" s="204"/>
    </row>
    <row r="93" spans="1:19" s="105" customFormat="1" ht="30.75" customHeight="1">
      <c r="A93" s="202" t="s">
        <v>7</v>
      </c>
      <c r="B93" s="13" t="s">
        <v>113</v>
      </c>
      <c r="C93" s="202"/>
      <c r="D93" s="202"/>
      <c r="E93" s="17"/>
      <c r="F93" s="17"/>
      <c r="G93" s="17"/>
      <c r="H93" s="17"/>
      <c r="I93" s="17"/>
      <c r="J93" s="17"/>
      <c r="K93" s="17"/>
      <c r="L93" s="202"/>
      <c r="M93" s="202"/>
      <c r="N93" s="104"/>
      <c r="O93" s="104"/>
      <c r="P93" s="104"/>
      <c r="Q93" s="104"/>
      <c r="R93" s="104"/>
      <c r="S93" s="202"/>
    </row>
    <row r="94" spans="1:19" s="105" customFormat="1" ht="24" customHeight="1">
      <c r="A94" s="202">
        <v>1</v>
      </c>
      <c r="B94" s="13" t="s">
        <v>11</v>
      </c>
      <c r="C94" s="202"/>
      <c r="D94" s="202"/>
      <c r="E94" s="157">
        <f>E95</f>
        <v>180</v>
      </c>
      <c r="F94" s="157">
        <f t="shared" ref="F94:R94" si="24">F95</f>
        <v>180</v>
      </c>
      <c r="G94" s="157">
        <f t="shared" si="24"/>
        <v>0</v>
      </c>
      <c r="H94" s="157">
        <f t="shared" si="24"/>
        <v>0</v>
      </c>
      <c r="I94" s="157">
        <f t="shared" si="24"/>
        <v>0</v>
      </c>
      <c r="J94" s="157">
        <f t="shared" si="24"/>
        <v>0</v>
      </c>
      <c r="K94" s="157">
        <f t="shared" si="24"/>
        <v>0</v>
      </c>
      <c r="L94" s="157"/>
      <c r="M94" s="157"/>
      <c r="N94" s="157">
        <f t="shared" si="24"/>
        <v>30</v>
      </c>
      <c r="O94" s="157">
        <f t="shared" si="24"/>
        <v>50</v>
      </c>
      <c r="P94" s="157">
        <f t="shared" si="24"/>
        <v>50</v>
      </c>
      <c r="Q94" s="157">
        <f t="shared" si="24"/>
        <v>50</v>
      </c>
      <c r="R94" s="17">
        <f t="shared" si="24"/>
        <v>0</v>
      </c>
      <c r="S94" s="202"/>
    </row>
    <row r="95" spans="1:19" s="26" customFormat="1" ht="85.5" customHeight="1">
      <c r="A95" s="204" t="s">
        <v>131</v>
      </c>
      <c r="B95" s="195" t="s">
        <v>94</v>
      </c>
      <c r="C95" s="178" t="s">
        <v>196</v>
      </c>
      <c r="D95" s="178" t="s">
        <v>220</v>
      </c>
      <c r="E95" s="20">
        <v>180</v>
      </c>
      <c r="F95" s="20">
        <v>180</v>
      </c>
      <c r="G95" s="20"/>
      <c r="H95" s="20"/>
      <c r="I95" s="20"/>
      <c r="J95" s="20"/>
      <c r="K95" s="20"/>
      <c r="L95" s="204">
        <v>2021</v>
      </c>
      <c r="M95" s="204">
        <v>2024</v>
      </c>
      <c r="N95" s="143">
        <v>30</v>
      </c>
      <c r="O95" s="11">
        <v>50</v>
      </c>
      <c r="P95" s="11">
        <f>O95</f>
        <v>50</v>
      </c>
      <c r="Q95" s="11">
        <f>O95</f>
        <v>50</v>
      </c>
      <c r="R95" s="11"/>
      <c r="S95" s="204"/>
    </row>
    <row r="96" spans="1:19" s="105" customFormat="1" ht="29.25" customHeight="1">
      <c r="A96" s="202">
        <v>2</v>
      </c>
      <c r="B96" s="13" t="s">
        <v>12</v>
      </c>
      <c r="C96" s="202"/>
      <c r="D96" s="202"/>
      <c r="E96" s="17">
        <f>E97</f>
        <v>50</v>
      </c>
      <c r="F96" s="17">
        <f t="shared" ref="F96:R96" si="25">F97</f>
        <v>0</v>
      </c>
      <c r="G96" s="17">
        <f t="shared" si="25"/>
        <v>0</v>
      </c>
      <c r="H96" s="17">
        <f t="shared" si="25"/>
        <v>0</v>
      </c>
      <c r="I96" s="17">
        <f t="shared" si="25"/>
        <v>0</v>
      </c>
      <c r="J96" s="17">
        <f t="shared" si="25"/>
        <v>0</v>
      </c>
      <c r="K96" s="196">
        <f t="shared" si="25"/>
        <v>50</v>
      </c>
      <c r="L96" s="17"/>
      <c r="M96" s="17"/>
      <c r="N96" s="17">
        <f t="shared" si="25"/>
        <v>16.666666666666668</v>
      </c>
      <c r="O96" s="17">
        <f t="shared" si="25"/>
        <v>16.666666666666668</v>
      </c>
      <c r="P96" s="17">
        <f t="shared" si="25"/>
        <v>16.666666666666668</v>
      </c>
      <c r="Q96" s="17">
        <f t="shared" si="25"/>
        <v>0</v>
      </c>
      <c r="R96" s="17">
        <f t="shared" si="25"/>
        <v>0</v>
      </c>
      <c r="S96" s="202"/>
    </row>
    <row r="97" spans="1:20" s="26" customFormat="1" ht="72" customHeight="1">
      <c r="A97" s="204" t="s">
        <v>131</v>
      </c>
      <c r="B97" s="195" t="s">
        <v>13</v>
      </c>
      <c r="C97" s="178" t="s">
        <v>196</v>
      </c>
      <c r="D97" s="204" t="s">
        <v>228</v>
      </c>
      <c r="E97" s="142">
        <v>50</v>
      </c>
      <c r="F97" s="20"/>
      <c r="G97" s="20"/>
      <c r="H97" s="20"/>
      <c r="I97" s="20"/>
      <c r="J97" s="20"/>
      <c r="K97" s="142">
        <v>50</v>
      </c>
      <c r="L97" s="204">
        <v>2021</v>
      </c>
      <c r="M97" s="204">
        <v>2023</v>
      </c>
      <c r="N97" s="11">
        <f>E97/3</f>
        <v>16.666666666666668</v>
      </c>
      <c r="O97" s="11">
        <f>N97</f>
        <v>16.666666666666668</v>
      </c>
      <c r="P97" s="11">
        <f>N97</f>
        <v>16.666666666666668</v>
      </c>
      <c r="Q97" s="11"/>
      <c r="R97" s="11"/>
      <c r="S97" s="204"/>
    </row>
    <row r="98" spans="1:20" s="105" customFormat="1" ht="30.75" customHeight="1">
      <c r="A98" s="202">
        <v>3</v>
      </c>
      <c r="B98" s="13" t="s">
        <v>44</v>
      </c>
      <c r="C98" s="202"/>
      <c r="D98" s="202"/>
      <c r="E98" s="157">
        <f>SUM(E99:E107)</f>
        <v>359</v>
      </c>
      <c r="F98" s="157">
        <f t="shared" ref="F98:R98" si="26">SUM(F99:F107)</f>
        <v>0</v>
      </c>
      <c r="G98" s="157">
        <f>SUM(G99:G107)</f>
        <v>321.74199999999996</v>
      </c>
      <c r="H98" s="157">
        <f t="shared" si="26"/>
        <v>2.258</v>
      </c>
      <c r="I98" s="157">
        <f t="shared" si="26"/>
        <v>0</v>
      </c>
      <c r="J98" s="157">
        <f t="shared" si="26"/>
        <v>0</v>
      </c>
      <c r="K98" s="157">
        <f t="shared" si="26"/>
        <v>35</v>
      </c>
      <c r="L98" s="157"/>
      <c r="M98" s="157"/>
      <c r="N98" s="157">
        <f t="shared" si="26"/>
        <v>40</v>
      </c>
      <c r="O98" s="157">
        <f t="shared" si="26"/>
        <v>79.75</v>
      </c>
      <c r="P98" s="157">
        <f t="shared" si="26"/>
        <v>79.75</v>
      </c>
      <c r="Q98" s="157">
        <f t="shared" si="26"/>
        <v>79.75</v>
      </c>
      <c r="R98" s="157">
        <f t="shared" si="26"/>
        <v>79.75</v>
      </c>
      <c r="S98" s="202"/>
    </row>
    <row r="99" spans="1:20" s="105" customFormat="1" ht="70.5" customHeight="1">
      <c r="A99" s="202" t="s">
        <v>128</v>
      </c>
      <c r="B99" s="146" t="s">
        <v>65</v>
      </c>
      <c r="C99" s="111" t="s">
        <v>200</v>
      </c>
      <c r="D99" s="204" t="s">
        <v>213</v>
      </c>
      <c r="E99" s="31">
        <v>144</v>
      </c>
      <c r="F99" s="31"/>
      <c r="G99" s="31">
        <f>E99-H99</f>
        <v>141.74199999999999</v>
      </c>
      <c r="H99" s="31">
        <v>2.258</v>
      </c>
      <c r="I99" s="31"/>
      <c r="J99" s="31"/>
      <c r="K99" s="31"/>
      <c r="L99" s="204">
        <v>2021</v>
      </c>
      <c r="M99" s="111">
        <v>2025</v>
      </c>
      <c r="N99" s="113">
        <v>5</v>
      </c>
      <c r="O99" s="113">
        <f>(E99-N99)/4</f>
        <v>34.75</v>
      </c>
      <c r="P99" s="113">
        <f>O99</f>
        <v>34.75</v>
      </c>
      <c r="Q99" s="113">
        <f>O99</f>
        <v>34.75</v>
      </c>
      <c r="R99" s="113">
        <f>O99</f>
        <v>34.75</v>
      </c>
      <c r="S99" s="103" t="s">
        <v>172</v>
      </c>
    </row>
    <row r="100" spans="1:20" s="154" customFormat="1" ht="66" customHeight="1">
      <c r="A100" s="175" t="s">
        <v>131</v>
      </c>
      <c r="B100" s="174" t="s">
        <v>70</v>
      </c>
      <c r="C100" s="111" t="s">
        <v>200</v>
      </c>
      <c r="D100" s="204" t="s">
        <v>213</v>
      </c>
      <c r="E100" s="177">
        <v>180</v>
      </c>
      <c r="F100" s="177"/>
      <c r="G100" s="177">
        <v>180</v>
      </c>
      <c r="H100" s="177"/>
      <c r="I100" s="177"/>
      <c r="J100" s="177"/>
      <c r="K100" s="177"/>
      <c r="L100" s="175">
        <v>2021</v>
      </c>
      <c r="M100" s="175">
        <v>2025</v>
      </c>
      <c r="N100" s="179"/>
      <c r="O100" s="179">
        <f>E100/4</f>
        <v>45</v>
      </c>
      <c r="P100" s="179">
        <f>O100</f>
        <v>45</v>
      </c>
      <c r="Q100" s="179">
        <f>O100</f>
        <v>45</v>
      </c>
      <c r="R100" s="179">
        <f>O100</f>
        <v>45</v>
      </c>
      <c r="S100" s="180" t="s">
        <v>138</v>
      </c>
    </row>
    <row r="101" spans="1:20" s="26" customFormat="1" ht="51">
      <c r="A101" s="204" t="s">
        <v>128</v>
      </c>
      <c r="B101" s="143" t="s">
        <v>51</v>
      </c>
      <c r="C101" s="204" t="s">
        <v>203</v>
      </c>
      <c r="D101" s="204" t="s">
        <v>210</v>
      </c>
      <c r="E101" s="6">
        <v>5</v>
      </c>
      <c r="F101" s="20"/>
      <c r="G101" s="20"/>
      <c r="H101" s="20"/>
      <c r="I101" s="20"/>
      <c r="J101" s="20"/>
      <c r="K101" s="6">
        <v>5</v>
      </c>
      <c r="L101" s="204">
        <v>2021</v>
      </c>
      <c r="M101" s="204">
        <v>2021</v>
      </c>
      <c r="N101" s="6">
        <v>5</v>
      </c>
      <c r="O101" s="11"/>
      <c r="P101" s="11"/>
      <c r="Q101" s="11"/>
      <c r="R101" s="11"/>
      <c r="S101" s="204"/>
    </row>
    <row r="102" spans="1:20" s="26" customFormat="1" ht="51">
      <c r="A102" s="204" t="s">
        <v>128</v>
      </c>
      <c r="B102" s="143" t="s">
        <v>52</v>
      </c>
      <c r="C102" s="204" t="s">
        <v>203</v>
      </c>
      <c r="D102" s="204" t="s">
        <v>210</v>
      </c>
      <c r="E102" s="6">
        <v>5</v>
      </c>
      <c r="F102" s="20"/>
      <c r="G102" s="20"/>
      <c r="H102" s="20"/>
      <c r="I102" s="20"/>
      <c r="J102" s="20"/>
      <c r="K102" s="6">
        <v>5</v>
      </c>
      <c r="L102" s="204">
        <v>2021</v>
      </c>
      <c r="M102" s="204">
        <v>2021</v>
      </c>
      <c r="N102" s="6">
        <v>5</v>
      </c>
      <c r="O102" s="11"/>
      <c r="P102" s="11"/>
      <c r="Q102" s="11"/>
      <c r="R102" s="11"/>
      <c r="S102" s="204"/>
    </row>
    <row r="103" spans="1:20" s="26" customFormat="1" ht="51">
      <c r="A103" s="204" t="s">
        <v>131</v>
      </c>
      <c r="B103" s="143" t="s">
        <v>53</v>
      </c>
      <c r="C103" s="204" t="s">
        <v>203</v>
      </c>
      <c r="D103" s="204" t="s">
        <v>210</v>
      </c>
      <c r="E103" s="6">
        <v>5</v>
      </c>
      <c r="F103" s="20"/>
      <c r="G103" s="20"/>
      <c r="H103" s="20"/>
      <c r="I103" s="20"/>
      <c r="J103" s="20"/>
      <c r="K103" s="6">
        <v>5</v>
      </c>
      <c r="L103" s="204">
        <v>2021</v>
      </c>
      <c r="M103" s="204">
        <v>2021</v>
      </c>
      <c r="N103" s="6">
        <v>5</v>
      </c>
      <c r="O103" s="11"/>
      <c r="P103" s="11"/>
      <c r="Q103" s="11"/>
      <c r="R103" s="11"/>
      <c r="S103" s="204"/>
    </row>
    <row r="104" spans="1:20" s="26" customFormat="1" ht="51">
      <c r="A104" s="204" t="s">
        <v>128</v>
      </c>
      <c r="B104" s="143" t="s">
        <v>54</v>
      </c>
      <c r="C104" s="204" t="s">
        <v>206</v>
      </c>
      <c r="D104" s="204" t="s">
        <v>210</v>
      </c>
      <c r="E104" s="6">
        <v>5</v>
      </c>
      <c r="F104" s="20"/>
      <c r="G104" s="20"/>
      <c r="H104" s="20"/>
      <c r="I104" s="20"/>
      <c r="J104" s="20"/>
      <c r="K104" s="6">
        <v>5</v>
      </c>
      <c r="L104" s="204">
        <v>2021</v>
      </c>
      <c r="M104" s="204">
        <v>2021</v>
      </c>
      <c r="N104" s="6">
        <v>5</v>
      </c>
      <c r="O104" s="11"/>
      <c r="P104" s="11"/>
      <c r="Q104" s="11"/>
      <c r="R104" s="11"/>
      <c r="S104" s="204"/>
    </row>
    <row r="105" spans="1:20" s="26" customFormat="1" ht="51">
      <c r="A105" s="204" t="s">
        <v>128</v>
      </c>
      <c r="B105" s="143" t="s">
        <v>55</v>
      </c>
      <c r="C105" s="204" t="s">
        <v>206</v>
      </c>
      <c r="D105" s="204" t="s">
        <v>210</v>
      </c>
      <c r="E105" s="6">
        <v>5</v>
      </c>
      <c r="F105" s="20"/>
      <c r="G105" s="20"/>
      <c r="H105" s="20"/>
      <c r="I105" s="20"/>
      <c r="J105" s="20"/>
      <c r="K105" s="6">
        <v>5</v>
      </c>
      <c r="L105" s="204">
        <v>2021</v>
      </c>
      <c r="M105" s="204">
        <v>2021</v>
      </c>
      <c r="N105" s="6">
        <v>5</v>
      </c>
      <c r="O105" s="11"/>
      <c r="P105" s="11"/>
      <c r="Q105" s="11"/>
      <c r="R105" s="11"/>
      <c r="S105" s="204"/>
    </row>
    <row r="106" spans="1:20" s="26" customFormat="1" ht="51">
      <c r="A106" s="204" t="s">
        <v>131</v>
      </c>
      <c r="B106" s="143" t="s">
        <v>56</v>
      </c>
      <c r="C106" s="204" t="s">
        <v>206</v>
      </c>
      <c r="D106" s="204" t="s">
        <v>210</v>
      </c>
      <c r="E106" s="6">
        <v>5</v>
      </c>
      <c r="F106" s="20"/>
      <c r="G106" s="20"/>
      <c r="H106" s="20"/>
      <c r="I106" s="20"/>
      <c r="J106" s="20"/>
      <c r="K106" s="6">
        <v>5</v>
      </c>
      <c r="L106" s="204">
        <v>2021</v>
      </c>
      <c r="M106" s="204">
        <v>2021</v>
      </c>
      <c r="N106" s="6">
        <v>5</v>
      </c>
      <c r="O106" s="11"/>
      <c r="P106" s="11"/>
      <c r="Q106" s="11"/>
      <c r="R106" s="11"/>
      <c r="S106" s="204"/>
    </row>
    <row r="107" spans="1:20" s="26" customFormat="1" ht="51">
      <c r="A107" s="204" t="s">
        <v>131</v>
      </c>
      <c r="B107" s="143" t="s">
        <v>57</v>
      </c>
      <c r="C107" s="204" t="s">
        <v>206</v>
      </c>
      <c r="D107" s="204" t="s">
        <v>210</v>
      </c>
      <c r="E107" s="6">
        <v>5</v>
      </c>
      <c r="F107" s="20"/>
      <c r="G107" s="20"/>
      <c r="H107" s="20"/>
      <c r="I107" s="20"/>
      <c r="J107" s="20"/>
      <c r="K107" s="6">
        <v>5</v>
      </c>
      <c r="L107" s="204">
        <v>2021</v>
      </c>
      <c r="M107" s="204">
        <v>2021</v>
      </c>
      <c r="N107" s="6">
        <v>5</v>
      </c>
      <c r="O107" s="11"/>
      <c r="P107" s="11"/>
      <c r="Q107" s="11"/>
      <c r="R107" s="11"/>
      <c r="S107" s="204"/>
    </row>
    <row r="108" spans="1:20" s="152" customFormat="1" ht="27.75" customHeight="1">
      <c r="A108" s="202" t="s">
        <v>8</v>
      </c>
      <c r="B108" s="13" t="s">
        <v>114</v>
      </c>
      <c r="C108" s="16"/>
      <c r="D108" s="16"/>
      <c r="E108" s="162">
        <f>E109</f>
        <v>60</v>
      </c>
      <c r="F108" s="162">
        <f t="shared" ref="F108:R108" si="27">F109</f>
        <v>60</v>
      </c>
      <c r="G108" s="162"/>
      <c r="H108" s="162"/>
      <c r="I108" s="162"/>
      <c r="J108" s="162"/>
      <c r="K108" s="162"/>
      <c r="L108" s="162"/>
      <c r="M108" s="162"/>
      <c r="N108" s="162"/>
      <c r="O108" s="162">
        <f t="shared" si="27"/>
        <v>15</v>
      </c>
      <c r="P108" s="162">
        <f t="shared" si="27"/>
        <v>15</v>
      </c>
      <c r="Q108" s="162">
        <f t="shared" si="27"/>
        <v>15</v>
      </c>
      <c r="R108" s="162">
        <f t="shared" si="27"/>
        <v>15</v>
      </c>
      <c r="S108" s="160"/>
      <c r="T108" s="164"/>
    </row>
    <row r="109" spans="1:20" s="22" customFormat="1" ht="74.25" customHeight="1">
      <c r="A109" s="204">
        <v>1</v>
      </c>
      <c r="B109" s="195" t="s">
        <v>188</v>
      </c>
      <c r="C109" s="178" t="s">
        <v>196</v>
      </c>
      <c r="D109" s="178" t="s">
        <v>229</v>
      </c>
      <c r="E109" s="184">
        <v>60</v>
      </c>
      <c r="F109" s="184">
        <v>60</v>
      </c>
      <c r="G109" s="144"/>
      <c r="H109" s="144"/>
      <c r="I109" s="144"/>
      <c r="J109" s="144"/>
      <c r="K109" s="144"/>
      <c r="L109" s="5"/>
      <c r="M109" s="5"/>
      <c r="N109" s="11"/>
      <c r="O109" s="40">
        <f>F109/4</f>
        <v>15</v>
      </c>
      <c r="P109" s="40">
        <f>O109</f>
        <v>15</v>
      </c>
      <c r="Q109" s="40">
        <f>O109</f>
        <v>15</v>
      </c>
      <c r="R109" s="40">
        <f>O109</f>
        <v>15</v>
      </c>
      <c r="S109" s="8"/>
    </row>
    <row r="110" spans="1:20" s="22" customFormat="1" ht="27.75" customHeight="1">
      <c r="A110" s="202" t="s">
        <v>122</v>
      </c>
      <c r="B110" s="13" t="s">
        <v>123</v>
      </c>
      <c r="C110" s="5"/>
      <c r="D110" s="5"/>
      <c r="E110" s="162">
        <f>E111</f>
        <v>200</v>
      </c>
      <c r="F110" s="162"/>
      <c r="G110" s="162"/>
      <c r="H110" s="162"/>
      <c r="I110" s="162"/>
      <c r="J110" s="162"/>
      <c r="K110" s="162">
        <f t="shared" ref="K110:R110" si="28">K111</f>
        <v>200</v>
      </c>
      <c r="L110" s="162"/>
      <c r="M110" s="162"/>
      <c r="N110" s="162"/>
      <c r="O110" s="162">
        <f t="shared" si="28"/>
        <v>50</v>
      </c>
      <c r="P110" s="162">
        <f t="shared" si="28"/>
        <v>50</v>
      </c>
      <c r="Q110" s="162">
        <f t="shared" si="28"/>
        <v>50</v>
      </c>
      <c r="R110" s="162">
        <f t="shared" si="28"/>
        <v>50</v>
      </c>
      <c r="S110" s="8"/>
    </row>
    <row r="111" spans="1:20" s="22" customFormat="1" ht="62.25" customHeight="1">
      <c r="A111" s="204">
        <v>1</v>
      </c>
      <c r="B111" s="195" t="s">
        <v>187</v>
      </c>
      <c r="C111" s="178" t="s">
        <v>196</v>
      </c>
      <c r="D111" s="178" t="s">
        <v>230</v>
      </c>
      <c r="E111" s="184">
        <v>200</v>
      </c>
      <c r="F111" s="184"/>
      <c r="G111" s="184"/>
      <c r="H111" s="184"/>
      <c r="I111" s="184"/>
      <c r="J111" s="184"/>
      <c r="K111" s="184">
        <v>200</v>
      </c>
      <c r="L111" s="183"/>
      <c r="M111" s="183"/>
      <c r="N111" s="40"/>
      <c r="O111" s="40">
        <f>E111/4</f>
        <v>50</v>
      </c>
      <c r="P111" s="40">
        <f>O111</f>
        <v>50</v>
      </c>
      <c r="Q111" s="40">
        <f>O111</f>
        <v>50</v>
      </c>
      <c r="R111" s="40">
        <f>O111</f>
        <v>50</v>
      </c>
      <c r="S111" s="8"/>
    </row>
  </sheetData>
  <mergeCells count="13">
    <mergeCell ref="S4:S5"/>
    <mergeCell ref="A65:A66"/>
    <mergeCell ref="S65:S66"/>
    <mergeCell ref="A1:S1"/>
    <mergeCell ref="A2:S2"/>
    <mergeCell ref="A4:A5"/>
    <mergeCell ref="B4:B5"/>
    <mergeCell ref="C4:C5"/>
    <mergeCell ref="D4:D5"/>
    <mergeCell ref="E4:E5"/>
    <mergeCell ref="F4:K4"/>
    <mergeCell ref="L4:M4"/>
    <mergeCell ref="N4:R4"/>
  </mergeCells>
  <pageMargins left="0.2" right="0.2" top="0.33" bottom="0.37" header="0.2" footer="0.2"/>
  <pageSetup paperSize="9" scale="85" orientation="landscape" verticalDpi="0" r:id="rId1"/>
  <drawing r:id="rId2"/>
</worksheet>
</file>

<file path=xl/worksheets/sheet2.xml><?xml version="1.0" encoding="utf-8"?>
<worksheet xmlns="http://schemas.openxmlformats.org/spreadsheetml/2006/main" xmlns:r="http://schemas.openxmlformats.org/officeDocument/2006/relationships">
  <dimension ref="A1:Q91"/>
  <sheetViews>
    <sheetView workbookViewId="0">
      <pane ySplit="5" topLeftCell="A6" activePane="bottomLeft" state="frozen"/>
      <selection pane="bottomLeft" activeCell="B90" sqref="B90"/>
    </sheetView>
  </sheetViews>
  <sheetFormatPr defaultColWidth="9" defaultRowHeight="12.75"/>
  <cols>
    <col min="1" max="1" width="4.125" style="3" customWidth="1"/>
    <col min="2" max="2" width="31.625" style="2" customWidth="1"/>
    <col min="3" max="3" width="12.875" style="3" customWidth="1"/>
    <col min="4" max="4" width="10.125" style="4" customWidth="1"/>
    <col min="5" max="6" width="8.875" style="4" customWidth="1"/>
    <col min="7" max="7" width="8.25" style="4" customWidth="1"/>
    <col min="8" max="8" width="8" style="4" customWidth="1"/>
    <col min="9" max="9" width="6.25" style="3" customWidth="1"/>
    <col min="10" max="10" width="6.125" style="3" customWidth="1"/>
    <col min="11" max="15" width="8.375" style="1" customWidth="1"/>
    <col min="16" max="16" width="11.5" style="1" customWidth="1"/>
    <col min="17" max="16384" width="9" style="1"/>
  </cols>
  <sheetData>
    <row r="1" spans="1:17" s="22" customFormat="1" ht="23.25" customHeight="1">
      <c r="A1" s="231" t="s">
        <v>76</v>
      </c>
      <c r="B1" s="231"/>
      <c r="C1" s="231"/>
      <c r="D1" s="231"/>
      <c r="E1" s="231"/>
      <c r="F1" s="231"/>
      <c r="G1" s="231"/>
      <c r="H1" s="231"/>
      <c r="I1" s="231"/>
      <c r="J1" s="231"/>
      <c r="K1" s="231"/>
      <c r="L1" s="231"/>
      <c r="M1" s="231"/>
      <c r="N1" s="231"/>
      <c r="O1" s="231"/>
      <c r="P1" s="231"/>
    </row>
    <row r="2" spans="1:17" s="22" customFormat="1" ht="17.25" customHeight="1">
      <c r="A2" s="232" t="s">
        <v>101</v>
      </c>
      <c r="B2" s="232"/>
      <c r="C2" s="232"/>
      <c r="D2" s="232"/>
      <c r="E2" s="232"/>
      <c r="F2" s="232"/>
      <c r="G2" s="232"/>
      <c r="H2" s="232"/>
      <c r="I2" s="232"/>
      <c r="J2" s="232"/>
      <c r="K2" s="232"/>
      <c r="L2" s="232"/>
      <c r="M2" s="232"/>
      <c r="N2" s="232"/>
      <c r="O2" s="232"/>
      <c r="P2" s="232"/>
    </row>
    <row r="3" spans="1:17" s="22" customFormat="1">
      <c r="A3" s="23"/>
      <c r="B3" s="24"/>
      <c r="C3" s="23"/>
      <c r="D3" s="25"/>
      <c r="E3" s="25"/>
      <c r="F3" s="25"/>
      <c r="G3" s="25"/>
      <c r="H3" s="25"/>
      <c r="I3" s="23"/>
      <c r="J3" s="23"/>
      <c r="K3" s="47"/>
      <c r="L3" s="47"/>
      <c r="M3" s="23"/>
      <c r="N3" s="23"/>
      <c r="O3" s="23"/>
      <c r="P3" s="23"/>
    </row>
    <row r="4" spans="1:17" s="26" customFormat="1" ht="29.25" customHeight="1">
      <c r="A4" s="233" t="s">
        <v>0</v>
      </c>
      <c r="B4" s="233" t="s">
        <v>1</v>
      </c>
      <c r="C4" s="233" t="s">
        <v>100</v>
      </c>
      <c r="D4" s="236" t="s">
        <v>16</v>
      </c>
      <c r="E4" s="236" t="s">
        <v>93</v>
      </c>
      <c r="F4" s="236"/>
      <c r="G4" s="236"/>
      <c r="H4" s="236"/>
      <c r="I4" s="233" t="s">
        <v>2</v>
      </c>
      <c r="J4" s="233"/>
      <c r="K4" s="233" t="s">
        <v>85</v>
      </c>
      <c r="L4" s="233"/>
      <c r="M4" s="233"/>
      <c r="N4" s="233"/>
      <c r="O4" s="233"/>
      <c r="P4" s="233" t="s">
        <v>3</v>
      </c>
    </row>
    <row r="5" spans="1:17" s="26" customFormat="1" ht="40.5" customHeight="1">
      <c r="A5" s="233"/>
      <c r="B5" s="233"/>
      <c r="C5" s="233"/>
      <c r="D5" s="236"/>
      <c r="E5" s="126" t="s">
        <v>91</v>
      </c>
      <c r="F5" s="126" t="s">
        <v>92</v>
      </c>
      <c r="G5" s="126" t="s">
        <v>102</v>
      </c>
      <c r="H5" s="126" t="s">
        <v>103</v>
      </c>
      <c r="I5" s="127" t="s">
        <v>4</v>
      </c>
      <c r="J5" s="127" t="s">
        <v>5</v>
      </c>
      <c r="K5" s="127" t="s">
        <v>80</v>
      </c>
      <c r="L5" s="127" t="s">
        <v>81</v>
      </c>
      <c r="M5" s="127" t="s">
        <v>82</v>
      </c>
      <c r="N5" s="127" t="s">
        <v>83</v>
      </c>
      <c r="O5" s="127" t="s">
        <v>84</v>
      </c>
      <c r="P5" s="233"/>
    </row>
    <row r="6" spans="1:17" s="26" customFormat="1" ht="24.75" customHeight="1">
      <c r="A6" s="127" t="s">
        <v>10</v>
      </c>
      <c r="B6" s="13" t="s">
        <v>104</v>
      </c>
      <c r="C6" s="127"/>
      <c r="D6" s="21">
        <f>SUM(D7:D86)</f>
        <v>20728.704999999998</v>
      </c>
      <c r="E6" s="21">
        <f>SUM(E7:E86)</f>
        <v>16410.608</v>
      </c>
      <c r="F6" s="21">
        <f>SUM(F7:F86)</f>
        <v>3064.297</v>
      </c>
      <c r="G6" s="21">
        <f>SUM(G7:G86)</f>
        <v>986.8</v>
      </c>
      <c r="H6" s="21">
        <f>SUM(H7:H86)</f>
        <v>267</v>
      </c>
      <c r="I6" s="21"/>
      <c r="J6" s="21"/>
      <c r="K6" s="21">
        <f>SUM(K9:K86)</f>
        <v>1509.3909999999998</v>
      </c>
      <c r="L6" s="21">
        <f>SUM(L9:L86)</f>
        <v>5777.877833333333</v>
      </c>
      <c r="M6" s="21">
        <f>SUM(M9:M86)</f>
        <v>6050.3531666666668</v>
      </c>
      <c r="N6" s="21">
        <f>SUM(N9:N86)</f>
        <v>3944.2266666666669</v>
      </c>
      <c r="O6" s="21">
        <f>SUM(O9:O86)</f>
        <v>3446.8433333333337</v>
      </c>
      <c r="P6" s="127"/>
      <c r="Q6" s="140">
        <f>+D6-E6-F6-G6-H6</f>
        <v>-2.0463630789890885E-12</v>
      </c>
    </row>
    <row r="7" spans="1:17" s="117" customFormat="1" ht="24.75" customHeight="1">
      <c r="A7" s="114" t="s">
        <v>6</v>
      </c>
      <c r="B7" s="115" t="s">
        <v>124</v>
      </c>
      <c r="C7" s="114"/>
      <c r="D7" s="116"/>
      <c r="E7" s="116"/>
      <c r="F7" s="116"/>
      <c r="G7" s="116"/>
      <c r="H7" s="116"/>
      <c r="I7" s="116"/>
      <c r="J7" s="116"/>
      <c r="K7" s="116"/>
      <c r="L7" s="116"/>
      <c r="M7" s="116"/>
      <c r="N7" s="116"/>
      <c r="O7" s="116"/>
      <c r="P7" s="114"/>
    </row>
    <row r="8" spans="1:17" s="26" customFormat="1" ht="25.5" customHeight="1">
      <c r="A8" s="127">
        <v>1</v>
      </c>
      <c r="B8" s="13" t="s">
        <v>109</v>
      </c>
      <c r="C8" s="127"/>
      <c r="D8" s="9"/>
      <c r="E8" s="9"/>
      <c r="F8" s="9"/>
      <c r="G8" s="9"/>
      <c r="H8" s="9"/>
      <c r="I8" s="127"/>
      <c r="J8" s="127"/>
      <c r="K8" s="15"/>
      <c r="L8" s="50"/>
      <c r="M8" s="127"/>
      <c r="N8" s="127"/>
      <c r="O8" s="127"/>
      <c r="P8" s="127"/>
    </row>
    <row r="9" spans="1:17" s="36" customFormat="1" ht="50.25" customHeight="1">
      <c r="A9" s="124" t="s">
        <v>128</v>
      </c>
      <c r="B9" s="125" t="s">
        <v>9</v>
      </c>
      <c r="C9" s="124" t="s">
        <v>14</v>
      </c>
      <c r="D9" s="52">
        <v>2653</v>
      </c>
      <c r="E9" s="52">
        <v>2100</v>
      </c>
      <c r="F9" s="52">
        <v>553</v>
      </c>
      <c r="G9" s="52"/>
      <c r="H9" s="52"/>
      <c r="I9" s="124">
        <v>2021</v>
      </c>
      <c r="J9" s="124">
        <v>2023</v>
      </c>
      <c r="K9" s="52">
        <v>200</v>
      </c>
      <c r="L9" s="52">
        <f>+(D9-K9)/2</f>
        <v>1226.5</v>
      </c>
      <c r="M9" s="53">
        <f>L9</f>
        <v>1226.5</v>
      </c>
      <c r="N9" s="124"/>
      <c r="O9" s="124"/>
      <c r="P9" s="124"/>
    </row>
    <row r="10" spans="1:17" s="79" customFormat="1" ht="25.5" customHeight="1">
      <c r="A10" s="77">
        <v>2</v>
      </c>
      <c r="B10" s="76" t="s">
        <v>110</v>
      </c>
      <c r="C10" s="77"/>
      <c r="D10" s="78"/>
      <c r="E10" s="78"/>
      <c r="F10" s="78"/>
      <c r="G10" s="78"/>
      <c r="H10" s="78"/>
      <c r="I10" s="77"/>
      <c r="J10" s="77"/>
      <c r="K10" s="78"/>
      <c r="L10" s="78"/>
      <c r="M10" s="87"/>
      <c r="N10" s="77"/>
      <c r="O10" s="77"/>
      <c r="P10" s="77"/>
    </row>
    <row r="11" spans="1:17" s="62" customFormat="1" ht="60.75" customHeight="1">
      <c r="A11" s="59" t="s">
        <v>128</v>
      </c>
      <c r="B11" s="65" t="s">
        <v>127</v>
      </c>
      <c r="C11" s="73" t="s">
        <v>15</v>
      </c>
      <c r="D11" s="74">
        <v>1800</v>
      </c>
      <c r="E11" s="74">
        <v>1800</v>
      </c>
      <c r="F11" s="74"/>
      <c r="G11" s="74"/>
      <c r="H11" s="74"/>
      <c r="I11" s="73">
        <v>2021</v>
      </c>
      <c r="J11" s="73">
        <v>2023</v>
      </c>
      <c r="K11" s="60">
        <f>+D11/3</f>
        <v>600</v>
      </c>
      <c r="L11" s="60">
        <f>+K11</f>
        <v>600</v>
      </c>
      <c r="M11" s="60">
        <f>+L11</f>
        <v>600</v>
      </c>
      <c r="N11" s="60"/>
      <c r="O11" s="60"/>
      <c r="P11" s="61"/>
    </row>
    <row r="12" spans="1:17" s="26" customFormat="1" ht="26.25" customHeight="1">
      <c r="A12" s="127">
        <v>3</v>
      </c>
      <c r="B12" s="13" t="s">
        <v>129</v>
      </c>
      <c r="C12" s="127"/>
      <c r="D12" s="34"/>
      <c r="E12" s="34"/>
      <c r="F12" s="34"/>
      <c r="G12" s="34"/>
      <c r="H12" s="34"/>
      <c r="I12" s="127"/>
      <c r="J12" s="127"/>
      <c r="K12" s="127"/>
      <c r="L12" s="86"/>
      <c r="M12" s="127"/>
      <c r="N12" s="127"/>
      <c r="O12" s="127"/>
      <c r="P12" s="127"/>
    </row>
    <row r="13" spans="1:17" s="26" customFormat="1" ht="26.25" customHeight="1">
      <c r="A13" s="127" t="s">
        <v>128</v>
      </c>
      <c r="B13" s="65" t="s">
        <v>41</v>
      </c>
      <c r="C13" s="73" t="s">
        <v>15</v>
      </c>
      <c r="D13" s="75">
        <v>1500</v>
      </c>
      <c r="E13" s="75">
        <v>1500</v>
      </c>
      <c r="F13" s="75"/>
      <c r="G13" s="75"/>
      <c r="H13" s="75"/>
      <c r="I13" s="73">
        <v>2022</v>
      </c>
      <c r="J13" s="73">
        <v>2025</v>
      </c>
      <c r="K13" s="60"/>
      <c r="L13" s="60">
        <f>D13/4</f>
        <v>375</v>
      </c>
      <c r="M13" s="60">
        <f>L13</f>
        <v>375</v>
      </c>
      <c r="N13" s="60">
        <f>L13</f>
        <v>375</v>
      </c>
      <c r="O13" s="60">
        <f>L13</f>
        <v>375</v>
      </c>
      <c r="P13" s="127"/>
      <c r="Q13" s="26">
        <f>1500/4</f>
        <v>375</v>
      </c>
    </row>
    <row r="14" spans="1:17" s="26" customFormat="1" ht="26.25" customHeight="1">
      <c r="A14" s="127" t="s">
        <v>128</v>
      </c>
      <c r="B14" s="65" t="s">
        <v>42</v>
      </c>
      <c r="C14" s="73" t="s">
        <v>15</v>
      </c>
      <c r="D14" s="75">
        <v>500</v>
      </c>
      <c r="E14" s="75">
        <v>500</v>
      </c>
      <c r="F14" s="75"/>
      <c r="G14" s="75"/>
      <c r="H14" s="75"/>
      <c r="I14" s="73">
        <v>2022</v>
      </c>
      <c r="J14" s="73">
        <v>2025</v>
      </c>
      <c r="K14" s="60"/>
      <c r="L14" s="60">
        <f>D14/4</f>
        <v>125</v>
      </c>
      <c r="M14" s="60">
        <f>L14</f>
        <v>125</v>
      </c>
      <c r="N14" s="60">
        <f>L14</f>
        <v>125</v>
      </c>
      <c r="O14" s="60">
        <f>L14</f>
        <v>125</v>
      </c>
      <c r="P14" s="127"/>
    </row>
    <row r="15" spans="1:17" s="28" customFormat="1" ht="45.75" customHeight="1">
      <c r="A15" s="118" t="s">
        <v>128</v>
      </c>
      <c r="B15" s="38" t="s">
        <v>86</v>
      </c>
      <c r="C15" s="42"/>
      <c r="D15" s="55">
        <v>36.612000000000002</v>
      </c>
      <c r="E15" s="55">
        <v>36.612000000000002</v>
      </c>
      <c r="F15" s="55"/>
      <c r="G15" s="55"/>
      <c r="H15" s="55"/>
      <c r="I15" s="124">
        <v>2021</v>
      </c>
      <c r="J15" s="39">
        <v>2021</v>
      </c>
      <c r="K15" s="40">
        <v>36.6</v>
      </c>
      <c r="L15" s="40"/>
      <c r="M15" s="40"/>
      <c r="N15" s="40"/>
      <c r="O15" s="40"/>
      <c r="P15" s="41"/>
    </row>
    <row r="16" spans="1:17" s="28" customFormat="1" ht="45.75" customHeight="1">
      <c r="A16" s="118" t="s">
        <v>128</v>
      </c>
      <c r="B16" s="38" t="s">
        <v>87</v>
      </c>
      <c r="C16" s="42"/>
      <c r="D16" s="55">
        <v>30.872</v>
      </c>
      <c r="E16" s="55">
        <v>30.872</v>
      </c>
      <c r="F16" s="55"/>
      <c r="G16" s="55"/>
      <c r="H16" s="55"/>
      <c r="I16" s="124">
        <v>2021</v>
      </c>
      <c r="J16" s="39">
        <v>2021</v>
      </c>
      <c r="K16" s="40">
        <v>30.872</v>
      </c>
      <c r="L16" s="40"/>
      <c r="M16" s="40"/>
      <c r="N16" s="40"/>
      <c r="O16" s="40"/>
      <c r="P16" s="41"/>
    </row>
    <row r="17" spans="1:16" s="28" customFormat="1" ht="45.75" customHeight="1">
      <c r="A17" s="118" t="s">
        <v>130</v>
      </c>
      <c r="B17" s="38" t="s">
        <v>88</v>
      </c>
      <c r="C17" s="42"/>
      <c r="D17" s="55">
        <v>35.783999999999999</v>
      </c>
      <c r="E17" s="55">
        <v>35.783999999999999</v>
      </c>
      <c r="F17" s="55"/>
      <c r="G17" s="55"/>
      <c r="H17" s="55"/>
      <c r="I17" s="124">
        <v>2021</v>
      </c>
      <c r="J17" s="39">
        <v>2021</v>
      </c>
      <c r="K17" s="40">
        <v>35.783999999999999</v>
      </c>
      <c r="L17" s="40"/>
      <c r="M17" s="40"/>
      <c r="N17" s="40"/>
      <c r="O17" s="40"/>
      <c r="P17" s="41"/>
    </row>
    <row r="18" spans="1:16" s="28" customFormat="1" ht="45.75" customHeight="1">
      <c r="A18" s="118" t="s">
        <v>128</v>
      </c>
      <c r="B18" s="56" t="s">
        <v>58</v>
      </c>
      <c r="C18" s="63" t="s">
        <v>34</v>
      </c>
      <c r="D18" s="64">
        <v>1600</v>
      </c>
      <c r="E18" s="64">
        <v>1600</v>
      </c>
      <c r="F18" s="64"/>
      <c r="G18" s="64"/>
      <c r="H18" s="64"/>
      <c r="I18" s="59">
        <v>2021</v>
      </c>
      <c r="J18" s="57">
        <v>2025</v>
      </c>
      <c r="K18" s="60"/>
      <c r="L18" s="60">
        <f>D18/4</f>
        <v>400</v>
      </c>
      <c r="M18" s="60">
        <f>L18</f>
        <v>400</v>
      </c>
      <c r="N18" s="60">
        <f>L18</f>
        <v>400</v>
      </c>
      <c r="O18" s="60">
        <f>L18</f>
        <v>400</v>
      </c>
      <c r="P18" s="41"/>
    </row>
    <row r="19" spans="1:16" s="22" customFormat="1" ht="45.75" customHeight="1">
      <c r="A19" s="118" t="s">
        <v>131</v>
      </c>
      <c r="B19" s="109" t="s">
        <v>120</v>
      </c>
      <c r="C19" s="10"/>
      <c r="D19" s="110">
        <v>400</v>
      </c>
      <c r="E19" s="110">
        <v>400</v>
      </c>
      <c r="F19" s="110"/>
      <c r="G19" s="110"/>
      <c r="H19" s="110"/>
      <c r="I19" s="124">
        <v>2022</v>
      </c>
      <c r="J19" s="111">
        <v>2025</v>
      </c>
      <c r="K19" s="11"/>
      <c r="L19" s="11">
        <v>100</v>
      </c>
      <c r="M19" s="11">
        <f>L19</f>
        <v>100</v>
      </c>
      <c r="N19" s="11">
        <f>L19</f>
        <v>100</v>
      </c>
      <c r="O19" s="11">
        <f>L19</f>
        <v>100</v>
      </c>
      <c r="P19" s="8"/>
    </row>
    <row r="20" spans="1:16" s="26" customFormat="1" ht="26.25" customHeight="1">
      <c r="A20" s="127">
        <v>4</v>
      </c>
      <c r="B20" s="13" t="s">
        <v>111</v>
      </c>
      <c r="C20" s="127"/>
      <c r="D20" s="9"/>
      <c r="E20" s="9"/>
      <c r="F20" s="9"/>
      <c r="G20" s="9"/>
      <c r="H20" s="9"/>
      <c r="I20" s="127"/>
      <c r="J20" s="127"/>
      <c r="K20" s="15"/>
      <c r="L20" s="15"/>
      <c r="M20" s="127"/>
      <c r="N20" s="127"/>
      <c r="O20" s="127"/>
      <c r="P20" s="127"/>
    </row>
    <row r="21" spans="1:16" s="28" customFormat="1" ht="75.75" customHeight="1">
      <c r="A21" s="119" t="s">
        <v>128</v>
      </c>
      <c r="B21" s="38" t="s">
        <v>66</v>
      </c>
      <c r="C21" s="39" t="s">
        <v>40</v>
      </c>
      <c r="D21" s="43">
        <v>44.98</v>
      </c>
      <c r="E21" s="43"/>
      <c r="F21" s="43">
        <v>44.98</v>
      </c>
      <c r="G21" s="43"/>
      <c r="H21" s="43"/>
      <c r="I21" s="124">
        <v>2021</v>
      </c>
      <c r="J21" s="39">
        <v>2023</v>
      </c>
      <c r="K21" s="40">
        <v>10</v>
      </c>
      <c r="L21" s="40">
        <f>(D21-K21)/2</f>
        <v>17.489999999999998</v>
      </c>
      <c r="M21" s="40">
        <f>L21</f>
        <v>17.489999999999998</v>
      </c>
      <c r="N21" s="40"/>
      <c r="O21" s="40"/>
      <c r="P21" s="124"/>
    </row>
    <row r="22" spans="1:16" s="62" customFormat="1" ht="49.5" customHeight="1">
      <c r="A22" s="119" t="s">
        <v>131</v>
      </c>
      <c r="B22" s="67" t="s">
        <v>37</v>
      </c>
      <c r="C22" s="63" t="s">
        <v>36</v>
      </c>
      <c r="D22" s="68">
        <v>900</v>
      </c>
      <c r="E22" s="68">
        <v>900</v>
      </c>
      <c r="F22" s="68"/>
      <c r="G22" s="68"/>
      <c r="H22" s="68"/>
      <c r="I22" s="57">
        <v>2021</v>
      </c>
      <c r="J22" s="57">
        <v>2025</v>
      </c>
      <c r="K22" s="60"/>
      <c r="L22" s="60">
        <f>D22/4</f>
        <v>225</v>
      </c>
      <c r="M22" s="60">
        <f t="shared" ref="M22:M23" si="0">+L22</f>
        <v>225</v>
      </c>
      <c r="N22" s="60">
        <f t="shared" ref="N22:N23" si="1">+L22</f>
        <v>225</v>
      </c>
      <c r="O22" s="60">
        <f t="shared" ref="O22:O23" si="2">+L22</f>
        <v>225</v>
      </c>
      <c r="P22" s="124"/>
    </row>
    <row r="23" spans="1:16" s="62" customFormat="1" ht="58.5" customHeight="1">
      <c r="A23" s="119" t="s">
        <v>131</v>
      </c>
      <c r="B23" s="65" t="s">
        <v>24</v>
      </c>
      <c r="C23" s="63" t="s">
        <v>36</v>
      </c>
      <c r="D23" s="68">
        <v>240</v>
      </c>
      <c r="E23" s="68">
        <v>240</v>
      </c>
      <c r="F23" s="68"/>
      <c r="G23" s="68"/>
      <c r="H23" s="68"/>
      <c r="I23" s="69">
        <v>2021</v>
      </c>
      <c r="J23" s="69">
        <v>2025</v>
      </c>
      <c r="K23" s="60"/>
      <c r="L23" s="60">
        <f>D23/4</f>
        <v>60</v>
      </c>
      <c r="M23" s="60">
        <f t="shared" si="0"/>
        <v>60</v>
      </c>
      <c r="N23" s="60">
        <f t="shared" si="1"/>
        <v>60</v>
      </c>
      <c r="O23" s="60">
        <f t="shared" si="2"/>
        <v>60</v>
      </c>
      <c r="P23" s="124"/>
    </row>
    <row r="24" spans="1:16" s="62" customFormat="1" ht="57.75" customHeight="1">
      <c r="A24" s="119" t="s">
        <v>131</v>
      </c>
      <c r="B24" s="65" t="s">
        <v>23</v>
      </c>
      <c r="C24" s="63" t="s">
        <v>36</v>
      </c>
      <c r="D24" s="68">
        <v>285</v>
      </c>
      <c r="E24" s="68">
        <v>285</v>
      </c>
      <c r="F24" s="68"/>
      <c r="G24" s="68"/>
      <c r="H24" s="68"/>
      <c r="I24" s="69">
        <v>2021</v>
      </c>
      <c r="J24" s="69">
        <v>2025</v>
      </c>
      <c r="K24" s="60"/>
      <c r="L24" s="60">
        <f>D24/4</f>
        <v>71.25</v>
      </c>
      <c r="M24" s="60">
        <f>L24</f>
        <v>71.25</v>
      </c>
      <c r="N24" s="60">
        <f>L24</f>
        <v>71.25</v>
      </c>
      <c r="O24" s="60">
        <f>L24</f>
        <v>71.25</v>
      </c>
      <c r="P24" s="124"/>
    </row>
    <row r="25" spans="1:16" s="62" customFormat="1" ht="61.5" customHeight="1">
      <c r="A25" s="119" t="s">
        <v>131</v>
      </c>
      <c r="B25" s="65" t="s">
        <v>25</v>
      </c>
      <c r="C25" s="63" t="s">
        <v>36</v>
      </c>
      <c r="D25" s="68">
        <v>120</v>
      </c>
      <c r="E25" s="68"/>
      <c r="F25" s="68">
        <v>120</v>
      </c>
      <c r="G25" s="68"/>
      <c r="H25" s="68"/>
      <c r="I25" s="69">
        <v>2021</v>
      </c>
      <c r="J25" s="69">
        <v>2025</v>
      </c>
      <c r="K25" s="60"/>
      <c r="L25" s="60">
        <f>D25/4</f>
        <v>30</v>
      </c>
      <c r="M25" s="60">
        <f t="shared" ref="M25" si="3">L25</f>
        <v>30</v>
      </c>
      <c r="N25" s="60">
        <f t="shared" ref="N25" si="4">L25</f>
        <v>30</v>
      </c>
      <c r="O25" s="60">
        <f t="shared" ref="O25" si="5">L25</f>
        <v>30</v>
      </c>
      <c r="P25" s="124"/>
    </row>
    <row r="26" spans="1:16" s="22" customFormat="1" ht="42.75" customHeight="1">
      <c r="A26" s="119" t="s">
        <v>131</v>
      </c>
      <c r="B26" s="112" t="s">
        <v>118</v>
      </c>
      <c r="C26" s="10"/>
      <c r="D26" s="31">
        <v>50</v>
      </c>
      <c r="E26" s="31"/>
      <c r="F26" s="31">
        <v>50</v>
      </c>
      <c r="G26" s="31"/>
      <c r="H26" s="31"/>
      <c r="I26" s="14">
        <v>2021</v>
      </c>
      <c r="J26" s="14">
        <v>2025</v>
      </c>
      <c r="K26" s="11">
        <v>10</v>
      </c>
      <c r="L26" s="11">
        <f>D26/5</f>
        <v>10</v>
      </c>
      <c r="M26" s="11">
        <f>L26</f>
        <v>10</v>
      </c>
      <c r="N26" s="11">
        <f>L26</f>
        <v>10</v>
      </c>
      <c r="O26" s="11">
        <f>L26</f>
        <v>10</v>
      </c>
      <c r="P26" s="46"/>
    </row>
    <row r="27" spans="1:16" s="27" customFormat="1" ht="27.75" customHeight="1">
      <c r="A27" s="16">
        <v>5</v>
      </c>
      <c r="B27" s="13" t="s">
        <v>132</v>
      </c>
      <c r="C27" s="46"/>
      <c r="D27" s="32"/>
      <c r="E27" s="32"/>
      <c r="F27" s="32"/>
      <c r="G27" s="32"/>
      <c r="H27" s="32"/>
      <c r="I27" s="46"/>
      <c r="J27" s="46"/>
      <c r="K27" s="20"/>
      <c r="L27" s="20"/>
      <c r="M27" s="12"/>
      <c r="N27" s="46"/>
      <c r="O27" s="46"/>
      <c r="P27" s="46"/>
    </row>
    <row r="28" spans="1:16" s="28" customFormat="1" ht="46.5" customHeight="1">
      <c r="A28" s="119" t="s">
        <v>130</v>
      </c>
      <c r="B28" s="38" t="s">
        <v>30</v>
      </c>
      <c r="C28" s="39" t="s">
        <v>34</v>
      </c>
      <c r="D28" s="37">
        <v>487</v>
      </c>
      <c r="E28" s="37">
        <v>487</v>
      </c>
      <c r="F28" s="37"/>
      <c r="G28" s="37"/>
      <c r="H28" s="37"/>
      <c r="I28" s="124">
        <v>2021</v>
      </c>
      <c r="J28" s="39">
        <v>2023</v>
      </c>
      <c r="K28" s="35">
        <v>30</v>
      </c>
      <c r="L28" s="35">
        <v>228.5</v>
      </c>
      <c r="M28" s="35">
        <v>228.5</v>
      </c>
      <c r="N28" s="40"/>
      <c r="O28" s="40"/>
      <c r="P28" s="124"/>
    </row>
    <row r="29" spans="1:16" s="66" customFormat="1" ht="48.75" customHeight="1">
      <c r="A29" s="120" t="s">
        <v>131</v>
      </c>
      <c r="B29" s="65" t="s">
        <v>77</v>
      </c>
      <c r="C29" s="59" t="s">
        <v>38</v>
      </c>
      <c r="D29" s="58">
        <v>150</v>
      </c>
      <c r="E29" s="58">
        <v>150</v>
      </c>
      <c r="F29" s="58"/>
      <c r="G29" s="58"/>
      <c r="H29" s="58"/>
      <c r="I29" s="59">
        <v>2021</v>
      </c>
      <c r="J29" s="59">
        <v>2025</v>
      </c>
      <c r="K29" s="60">
        <v>8</v>
      </c>
      <c r="L29" s="60">
        <v>35</v>
      </c>
      <c r="M29" s="60">
        <v>35.58</v>
      </c>
      <c r="N29" s="60">
        <v>35.71</v>
      </c>
      <c r="O29" s="60">
        <v>35.71</v>
      </c>
      <c r="P29" s="124"/>
    </row>
    <row r="30" spans="1:16" s="28" customFormat="1" ht="51" customHeight="1">
      <c r="A30" s="119" t="s">
        <v>131</v>
      </c>
      <c r="B30" s="45" t="s">
        <v>27</v>
      </c>
      <c r="C30" s="39" t="s">
        <v>38</v>
      </c>
      <c r="D30" s="43">
        <v>95</v>
      </c>
      <c r="E30" s="43"/>
      <c r="F30" s="43">
        <v>95</v>
      </c>
      <c r="G30" s="43"/>
      <c r="H30" s="43"/>
      <c r="I30" s="124">
        <v>2021</v>
      </c>
      <c r="J30" s="39">
        <v>2024</v>
      </c>
      <c r="K30" s="35">
        <v>2</v>
      </c>
      <c r="L30" s="35">
        <f>(D30-K30)/3</f>
        <v>31</v>
      </c>
      <c r="M30" s="35">
        <f>L30</f>
        <v>31</v>
      </c>
      <c r="N30" s="128">
        <f>L30</f>
        <v>31</v>
      </c>
      <c r="O30" s="40"/>
      <c r="P30" s="124"/>
    </row>
    <row r="31" spans="1:16" s="66" customFormat="1" ht="54.75" customHeight="1">
      <c r="A31" s="120" t="s">
        <v>131</v>
      </c>
      <c r="B31" s="65" t="s">
        <v>61</v>
      </c>
      <c r="C31" s="59" t="s">
        <v>62</v>
      </c>
      <c r="D31" s="58">
        <v>120</v>
      </c>
      <c r="E31" s="58"/>
      <c r="F31" s="58">
        <v>120</v>
      </c>
      <c r="G31" s="58"/>
      <c r="H31" s="58"/>
      <c r="I31" s="59">
        <v>2021</v>
      </c>
      <c r="J31" s="59">
        <v>2025</v>
      </c>
      <c r="K31" s="60"/>
      <c r="L31" s="60">
        <f>D31/4</f>
        <v>30</v>
      </c>
      <c r="M31" s="60">
        <f>L31</f>
        <v>30</v>
      </c>
      <c r="N31" s="60">
        <f>L31</f>
        <v>30</v>
      </c>
      <c r="O31" s="60">
        <f>L31</f>
        <v>30</v>
      </c>
      <c r="P31" s="124"/>
    </row>
    <row r="32" spans="1:16" s="28" customFormat="1" ht="81" customHeight="1">
      <c r="A32" s="119" t="s">
        <v>131</v>
      </c>
      <c r="B32" s="45" t="s">
        <v>18</v>
      </c>
      <c r="C32" s="42" t="s">
        <v>35</v>
      </c>
      <c r="D32" s="43">
        <v>986.8</v>
      </c>
      <c r="E32" s="43"/>
      <c r="F32" s="43"/>
      <c r="G32" s="43">
        <v>986.8</v>
      </c>
      <c r="H32" s="43"/>
      <c r="I32" s="124">
        <v>2023</v>
      </c>
      <c r="J32" s="39">
        <v>2025</v>
      </c>
      <c r="K32" s="40"/>
      <c r="L32" s="40"/>
      <c r="M32" s="40">
        <f>D32/3</f>
        <v>328.93333333333334</v>
      </c>
      <c r="N32" s="40">
        <f>M32</f>
        <v>328.93333333333334</v>
      </c>
      <c r="O32" s="40">
        <f>M32</f>
        <v>328.93333333333334</v>
      </c>
      <c r="P32" s="124"/>
    </row>
    <row r="33" spans="1:16" s="28" customFormat="1" ht="65.25" customHeight="1">
      <c r="A33" s="120" t="s">
        <v>131</v>
      </c>
      <c r="B33" s="45" t="s">
        <v>75</v>
      </c>
      <c r="C33" s="42" t="s">
        <v>35</v>
      </c>
      <c r="D33" s="43">
        <v>635</v>
      </c>
      <c r="E33" s="43">
        <v>635</v>
      </c>
      <c r="F33" s="43"/>
      <c r="G33" s="43"/>
      <c r="H33" s="43"/>
      <c r="I33" s="124">
        <v>2022</v>
      </c>
      <c r="J33" s="39">
        <v>2025</v>
      </c>
      <c r="K33" s="40"/>
      <c r="L33" s="40">
        <f>D33/4</f>
        <v>158.75</v>
      </c>
      <c r="M33" s="40">
        <f>L33</f>
        <v>158.75</v>
      </c>
      <c r="N33" s="40">
        <f>L33</f>
        <v>158.75</v>
      </c>
      <c r="O33" s="40">
        <f>L33</f>
        <v>158.75</v>
      </c>
      <c r="P33" s="124"/>
    </row>
    <row r="34" spans="1:16" s="66" customFormat="1" ht="59.25" customHeight="1">
      <c r="A34" s="119" t="s">
        <v>131</v>
      </c>
      <c r="B34" s="65" t="s">
        <v>68</v>
      </c>
      <c r="C34" s="59" t="s">
        <v>28</v>
      </c>
      <c r="D34" s="58">
        <v>150</v>
      </c>
      <c r="E34" s="58"/>
      <c r="F34" s="58">
        <v>150</v>
      </c>
      <c r="G34" s="58"/>
      <c r="H34" s="58"/>
      <c r="I34" s="59">
        <v>2021</v>
      </c>
      <c r="J34" s="59">
        <v>2025</v>
      </c>
      <c r="K34" s="60"/>
      <c r="L34" s="60">
        <f>D34/4</f>
        <v>37.5</v>
      </c>
      <c r="M34" s="60">
        <f>L34</f>
        <v>37.5</v>
      </c>
      <c r="N34" s="60">
        <f>L34</f>
        <v>37.5</v>
      </c>
      <c r="O34" s="60">
        <f>L34</f>
        <v>37.5</v>
      </c>
      <c r="P34" s="124"/>
    </row>
    <row r="35" spans="1:16" s="36" customFormat="1" ht="35.25" customHeight="1">
      <c r="A35" s="237" t="s">
        <v>131</v>
      </c>
      <c r="B35" s="238" t="s">
        <v>59</v>
      </c>
      <c r="C35" s="124" t="s">
        <v>21</v>
      </c>
      <c r="D35" s="239">
        <v>329.84</v>
      </c>
      <c r="E35" s="240">
        <v>329.84</v>
      </c>
      <c r="F35" s="35"/>
      <c r="G35" s="35"/>
      <c r="H35" s="35"/>
      <c r="I35" s="237">
        <v>2021</v>
      </c>
      <c r="J35" s="237">
        <v>2024</v>
      </c>
      <c r="K35" s="241">
        <v>20</v>
      </c>
      <c r="L35" s="241">
        <v>103.28</v>
      </c>
      <c r="M35" s="241">
        <v>103.28</v>
      </c>
      <c r="N35" s="241">
        <v>103.28</v>
      </c>
      <c r="O35" s="124"/>
      <c r="P35" s="237"/>
    </row>
    <row r="36" spans="1:16" s="36" customFormat="1" ht="35.25" customHeight="1">
      <c r="A36" s="237"/>
      <c r="B36" s="238"/>
      <c r="C36" s="124" t="s">
        <v>60</v>
      </c>
      <c r="D36" s="239"/>
      <c r="E36" s="240"/>
      <c r="F36" s="35"/>
      <c r="G36" s="35"/>
      <c r="H36" s="35"/>
      <c r="I36" s="237"/>
      <c r="J36" s="237"/>
      <c r="K36" s="241"/>
      <c r="L36" s="241"/>
      <c r="M36" s="241"/>
      <c r="N36" s="241"/>
      <c r="O36" s="124"/>
      <c r="P36" s="237"/>
    </row>
    <row r="37" spans="1:16" s="66" customFormat="1" ht="45" customHeight="1">
      <c r="A37" s="119" t="s">
        <v>131</v>
      </c>
      <c r="B37" s="65" t="s">
        <v>121</v>
      </c>
      <c r="C37" s="59"/>
      <c r="D37" s="58">
        <v>35</v>
      </c>
      <c r="E37" s="58"/>
      <c r="F37" s="58">
        <v>35</v>
      </c>
      <c r="G37" s="58"/>
      <c r="H37" s="58"/>
      <c r="I37" s="59">
        <v>2021</v>
      </c>
      <c r="J37" s="59">
        <v>2025</v>
      </c>
      <c r="K37" s="60">
        <f>D37/5</f>
        <v>7</v>
      </c>
      <c r="L37" s="60">
        <f>K37</f>
        <v>7</v>
      </c>
      <c r="M37" s="60">
        <f>K37</f>
        <v>7</v>
      </c>
      <c r="N37" s="60">
        <f>K37</f>
        <v>7</v>
      </c>
      <c r="O37" s="60">
        <f>K37</f>
        <v>7</v>
      </c>
      <c r="P37" s="124"/>
    </row>
    <row r="38" spans="1:16" s="22" customFormat="1" ht="29.25" customHeight="1">
      <c r="A38" s="16">
        <v>6</v>
      </c>
      <c r="B38" s="13" t="s">
        <v>112</v>
      </c>
      <c r="C38" s="5"/>
      <c r="D38" s="33"/>
      <c r="E38" s="33"/>
      <c r="F38" s="33"/>
      <c r="G38" s="33"/>
      <c r="H38" s="33"/>
      <c r="I38" s="46"/>
      <c r="J38" s="18"/>
      <c r="K38" s="8"/>
      <c r="L38" s="19"/>
      <c r="M38" s="8"/>
      <c r="N38" s="8"/>
      <c r="O38" s="8"/>
      <c r="P38" s="8"/>
    </row>
    <row r="39" spans="1:16" s="28" customFormat="1" ht="49.5" customHeight="1">
      <c r="A39" s="44" t="s">
        <v>131</v>
      </c>
      <c r="B39" s="45" t="s">
        <v>79</v>
      </c>
      <c r="C39" s="39" t="s">
        <v>39</v>
      </c>
      <c r="D39" s="43">
        <v>133.80000000000001</v>
      </c>
      <c r="E39" s="43">
        <v>133.80000000000001</v>
      </c>
      <c r="F39" s="43"/>
      <c r="G39" s="43"/>
      <c r="H39" s="43"/>
      <c r="I39" s="54">
        <v>2021</v>
      </c>
      <c r="J39" s="54">
        <v>2024</v>
      </c>
      <c r="K39" s="35">
        <v>20</v>
      </c>
      <c r="L39" s="35">
        <v>37.94</v>
      </c>
      <c r="M39" s="35">
        <v>37.93</v>
      </c>
      <c r="N39" s="35">
        <v>37.93</v>
      </c>
      <c r="O39" s="40"/>
      <c r="P39" s="124"/>
    </row>
    <row r="40" spans="1:16" s="62" customFormat="1" ht="46.5" customHeight="1">
      <c r="A40" s="108" t="s">
        <v>128</v>
      </c>
      <c r="B40" s="56" t="s">
        <v>67</v>
      </c>
      <c r="C40" s="57" t="s">
        <v>26</v>
      </c>
      <c r="D40" s="68">
        <v>90</v>
      </c>
      <c r="E40" s="68"/>
      <c r="F40" s="68">
        <v>90</v>
      </c>
      <c r="G40" s="68"/>
      <c r="H40" s="68"/>
      <c r="I40" s="69">
        <v>2021</v>
      </c>
      <c r="J40" s="69">
        <v>2025</v>
      </c>
      <c r="K40" s="60"/>
      <c r="L40" s="60">
        <f>D40/4</f>
        <v>22.5</v>
      </c>
      <c r="M40" s="60">
        <f>+L40</f>
        <v>22.5</v>
      </c>
      <c r="N40" s="60">
        <f>+L40</f>
        <v>22.5</v>
      </c>
      <c r="O40" s="60">
        <f>+L40</f>
        <v>22.5</v>
      </c>
      <c r="P40" s="124"/>
    </row>
    <row r="41" spans="1:16" s="62" customFormat="1" ht="49.5" customHeight="1">
      <c r="A41" s="108" t="s">
        <v>131</v>
      </c>
      <c r="B41" s="72" t="s">
        <v>17</v>
      </c>
      <c r="C41" s="57" t="s">
        <v>26</v>
      </c>
      <c r="D41" s="68">
        <v>198</v>
      </c>
      <c r="E41" s="68">
        <v>198</v>
      </c>
      <c r="F41" s="68"/>
      <c r="G41" s="68"/>
      <c r="H41" s="68"/>
      <c r="I41" s="69">
        <v>2021</v>
      </c>
      <c r="J41" s="69">
        <v>2025</v>
      </c>
      <c r="K41" s="60"/>
      <c r="L41" s="60">
        <f>D41/4</f>
        <v>49.5</v>
      </c>
      <c r="M41" s="60">
        <f>L41</f>
        <v>49.5</v>
      </c>
      <c r="N41" s="60">
        <f>L41</f>
        <v>49.5</v>
      </c>
      <c r="O41" s="60">
        <f>L41</f>
        <v>49.5</v>
      </c>
      <c r="P41" s="124"/>
    </row>
    <row r="42" spans="1:16" s="28" customFormat="1" ht="50.25" customHeight="1">
      <c r="A42" s="44" t="s">
        <v>128</v>
      </c>
      <c r="B42" s="45" t="s">
        <v>78</v>
      </c>
      <c r="C42" s="39" t="s">
        <v>40</v>
      </c>
      <c r="D42" s="43">
        <v>238.3</v>
      </c>
      <c r="E42" s="43"/>
      <c r="F42" s="43">
        <v>238.3</v>
      </c>
      <c r="G42" s="43"/>
      <c r="H42" s="43"/>
      <c r="I42" s="124">
        <v>2021</v>
      </c>
      <c r="J42" s="124">
        <v>2024</v>
      </c>
      <c r="K42" s="40">
        <v>30</v>
      </c>
      <c r="L42" s="40">
        <f>(D42-K42)/3</f>
        <v>69.433333333333337</v>
      </c>
      <c r="M42" s="40">
        <f>L42</f>
        <v>69.433333333333337</v>
      </c>
      <c r="N42" s="40">
        <f>L42</f>
        <v>69.433333333333337</v>
      </c>
      <c r="O42" s="40"/>
      <c r="P42" s="124"/>
    </row>
    <row r="43" spans="1:16" s="28" customFormat="1" ht="65.25" customHeight="1">
      <c r="A43" s="44" t="s">
        <v>131</v>
      </c>
      <c r="B43" s="45" t="s">
        <v>74</v>
      </c>
      <c r="C43" s="39" t="s">
        <v>40</v>
      </c>
      <c r="D43" s="43">
        <v>98</v>
      </c>
      <c r="E43" s="43">
        <v>98</v>
      </c>
      <c r="F43" s="43"/>
      <c r="G43" s="43"/>
      <c r="H43" s="43"/>
      <c r="I43" s="124">
        <v>2021</v>
      </c>
      <c r="J43" s="39">
        <v>2024</v>
      </c>
      <c r="K43" s="35">
        <v>20</v>
      </c>
      <c r="L43" s="35">
        <v>26</v>
      </c>
      <c r="M43" s="35">
        <v>26</v>
      </c>
      <c r="N43" s="35">
        <v>26</v>
      </c>
      <c r="O43" s="128"/>
      <c r="P43" s="124"/>
    </row>
    <row r="44" spans="1:16" s="66" customFormat="1" ht="59.25" customHeight="1">
      <c r="A44" s="108" t="s">
        <v>131</v>
      </c>
      <c r="B44" s="65" t="s">
        <v>72</v>
      </c>
      <c r="C44" s="57" t="s">
        <v>26</v>
      </c>
      <c r="D44" s="58">
        <v>153</v>
      </c>
      <c r="E44" s="58"/>
      <c r="F44" s="58">
        <v>153</v>
      </c>
      <c r="G44" s="58"/>
      <c r="H44" s="58"/>
      <c r="I44" s="69">
        <v>2021</v>
      </c>
      <c r="J44" s="69">
        <v>2025</v>
      </c>
      <c r="K44" s="60"/>
      <c r="L44" s="60">
        <f>D44/4</f>
        <v>38.25</v>
      </c>
      <c r="M44" s="60">
        <v>38.25</v>
      </c>
      <c r="N44" s="60">
        <v>38.25</v>
      </c>
      <c r="O44" s="60">
        <v>38.25</v>
      </c>
      <c r="P44" s="124"/>
    </row>
    <row r="45" spans="1:16" s="62" customFormat="1" ht="45.75" customHeight="1">
      <c r="A45" s="108" t="s">
        <v>131</v>
      </c>
      <c r="B45" s="70" t="s">
        <v>22</v>
      </c>
      <c r="C45" s="57" t="s">
        <v>26</v>
      </c>
      <c r="D45" s="68">
        <v>160</v>
      </c>
      <c r="E45" s="68"/>
      <c r="F45" s="68">
        <v>160</v>
      </c>
      <c r="G45" s="68"/>
      <c r="H45" s="68"/>
      <c r="I45" s="69">
        <v>2021</v>
      </c>
      <c r="J45" s="69">
        <v>2025</v>
      </c>
      <c r="K45" s="60"/>
      <c r="L45" s="60">
        <f>D45/4</f>
        <v>40</v>
      </c>
      <c r="M45" s="60">
        <f>L45</f>
        <v>40</v>
      </c>
      <c r="N45" s="60">
        <f>L45</f>
        <v>40</v>
      </c>
      <c r="O45" s="60">
        <f>L45</f>
        <v>40</v>
      </c>
      <c r="P45" s="124"/>
    </row>
    <row r="46" spans="1:16" s="71" customFormat="1" ht="47.25" customHeight="1">
      <c r="A46" s="108" t="s">
        <v>131</v>
      </c>
      <c r="B46" s="70" t="s">
        <v>19</v>
      </c>
      <c r="C46" s="57" t="s">
        <v>26</v>
      </c>
      <c r="D46" s="68">
        <v>160</v>
      </c>
      <c r="E46" s="68"/>
      <c r="F46" s="68">
        <v>160</v>
      </c>
      <c r="G46" s="68"/>
      <c r="H46" s="68"/>
      <c r="I46" s="69">
        <v>2021</v>
      </c>
      <c r="J46" s="69">
        <v>2025</v>
      </c>
      <c r="K46" s="60"/>
      <c r="L46" s="60">
        <f>D46/4</f>
        <v>40</v>
      </c>
      <c r="M46" s="60">
        <f>L46</f>
        <v>40</v>
      </c>
      <c r="N46" s="60">
        <f>L46</f>
        <v>40</v>
      </c>
      <c r="O46" s="60">
        <f>L46</f>
        <v>40</v>
      </c>
      <c r="P46" s="124"/>
    </row>
    <row r="47" spans="1:16" s="71" customFormat="1" ht="47.25" customHeight="1">
      <c r="A47" s="108" t="s">
        <v>128</v>
      </c>
      <c r="B47" s="141" t="s">
        <v>119</v>
      </c>
      <c r="C47" s="5"/>
      <c r="D47" s="33">
        <v>115</v>
      </c>
      <c r="E47" s="33"/>
      <c r="F47" s="33">
        <v>115</v>
      </c>
      <c r="G47" s="33"/>
      <c r="H47" s="33"/>
      <c r="I47" s="14">
        <v>2021</v>
      </c>
      <c r="J47" s="14">
        <v>2025</v>
      </c>
      <c r="K47" s="113">
        <v>23</v>
      </c>
      <c r="L47" s="113">
        <v>23</v>
      </c>
      <c r="M47" s="113">
        <v>23</v>
      </c>
      <c r="N47" s="113">
        <v>23</v>
      </c>
      <c r="O47" s="113">
        <v>23</v>
      </c>
      <c r="P47" s="124"/>
    </row>
    <row r="48" spans="1:16" s="22" customFormat="1" ht="36.75" customHeight="1">
      <c r="A48" s="16">
        <v>7</v>
      </c>
      <c r="B48" s="13" t="s">
        <v>69</v>
      </c>
      <c r="C48" s="5"/>
      <c r="D48" s="7"/>
      <c r="E48" s="7"/>
      <c r="F48" s="7"/>
      <c r="G48" s="7"/>
      <c r="H48" s="7"/>
      <c r="I48" s="5"/>
      <c r="J48" s="5"/>
      <c r="K48" s="8"/>
      <c r="L48" s="8"/>
      <c r="M48" s="8"/>
      <c r="N48" s="8"/>
      <c r="O48" s="8"/>
      <c r="P48" s="8"/>
    </row>
    <row r="49" spans="1:16" s="36" customFormat="1" ht="35.25" customHeight="1">
      <c r="A49" s="237" t="s">
        <v>131</v>
      </c>
      <c r="B49" s="238" t="s">
        <v>63</v>
      </c>
      <c r="C49" s="124" t="s">
        <v>29</v>
      </c>
      <c r="D49" s="52">
        <v>318.12799999999999</v>
      </c>
      <c r="E49" s="52"/>
      <c r="F49" s="52">
        <v>318.12799999999999</v>
      </c>
      <c r="G49" s="52"/>
      <c r="H49" s="52"/>
      <c r="I49" s="124">
        <v>2021</v>
      </c>
      <c r="J49" s="124">
        <v>2025</v>
      </c>
      <c r="K49" s="52">
        <v>64.435000000000002</v>
      </c>
      <c r="L49" s="52">
        <v>66.58</v>
      </c>
      <c r="M49" s="53">
        <v>67.042000000000002</v>
      </c>
      <c r="N49" s="53">
        <v>62.02</v>
      </c>
      <c r="O49" s="53">
        <v>58.05</v>
      </c>
      <c r="P49" s="237"/>
    </row>
    <row r="50" spans="1:16" s="36" customFormat="1" ht="35.25" customHeight="1">
      <c r="A50" s="237"/>
      <c r="B50" s="238"/>
      <c r="C50" s="124" t="s">
        <v>64</v>
      </c>
      <c r="D50" s="52">
        <v>470</v>
      </c>
      <c r="E50" s="52"/>
      <c r="F50" s="52">
        <v>470</v>
      </c>
      <c r="G50" s="52"/>
      <c r="H50" s="52"/>
      <c r="I50" s="124">
        <v>2021</v>
      </c>
      <c r="J50" s="124">
        <v>2025</v>
      </c>
      <c r="K50" s="40">
        <v>89.3</v>
      </c>
      <c r="L50" s="40">
        <v>91.65</v>
      </c>
      <c r="M50" s="40">
        <v>91.65</v>
      </c>
      <c r="N50" s="40">
        <v>105.75</v>
      </c>
      <c r="O50" s="40">
        <v>91.65</v>
      </c>
      <c r="P50" s="237"/>
    </row>
    <row r="51" spans="1:16" s="26" customFormat="1" ht="27" customHeight="1">
      <c r="A51" s="127">
        <v>8</v>
      </c>
      <c r="B51" s="13" t="s">
        <v>133</v>
      </c>
      <c r="C51" s="127"/>
      <c r="D51" s="9"/>
      <c r="E51" s="9"/>
      <c r="F51" s="9"/>
      <c r="G51" s="9"/>
      <c r="H51" s="9"/>
      <c r="I51" s="127"/>
      <c r="J51" s="127"/>
      <c r="K51" s="48"/>
      <c r="L51" s="15"/>
      <c r="M51" s="127"/>
      <c r="N51" s="127"/>
      <c r="O51" s="127"/>
      <c r="P51" s="127"/>
    </row>
    <row r="52" spans="1:16" s="36" customFormat="1" ht="45" customHeight="1">
      <c r="A52" s="124" t="s">
        <v>131</v>
      </c>
      <c r="B52" s="125" t="s">
        <v>20</v>
      </c>
      <c r="C52" s="124" t="s">
        <v>21</v>
      </c>
      <c r="D52" s="37">
        <v>278</v>
      </c>
      <c r="E52" s="37">
        <v>278</v>
      </c>
      <c r="F52" s="37"/>
      <c r="G52" s="37"/>
      <c r="H52" s="37"/>
      <c r="I52" s="124">
        <v>2021</v>
      </c>
      <c r="J52" s="124">
        <v>2024</v>
      </c>
      <c r="K52" s="35">
        <v>30</v>
      </c>
      <c r="L52" s="35">
        <v>82.66</v>
      </c>
      <c r="M52" s="35">
        <v>82.67</v>
      </c>
      <c r="N52" s="35">
        <v>82.67</v>
      </c>
      <c r="O52" s="35"/>
      <c r="P52" s="124"/>
    </row>
    <row r="53" spans="1:16" s="36" customFormat="1" ht="45.75" customHeight="1">
      <c r="A53" s="124" t="s">
        <v>131</v>
      </c>
      <c r="B53" s="125" t="s">
        <v>31</v>
      </c>
      <c r="C53" s="124" t="s">
        <v>21</v>
      </c>
      <c r="D53" s="37">
        <v>380</v>
      </c>
      <c r="E53" s="37">
        <v>380</v>
      </c>
      <c r="F53" s="37"/>
      <c r="G53" s="37"/>
      <c r="H53" s="37"/>
      <c r="I53" s="124">
        <v>2021</v>
      </c>
      <c r="J53" s="124">
        <v>2025</v>
      </c>
      <c r="K53" s="35"/>
      <c r="L53" s="35">
        <f>D53/4</f>
        <v>95</v>
      </c>
      <c r="M53" s="35">
        <f>L53</f>
        <v>95</v>
      </c>
      <c r="N53" s="35">
        <f>L53</f>
        <v>95</v>
      </c>
      <c r="O53" s="35">
        <f>L53</f>
        <v>95</v>
      </c>
      <c r="P53" s="124"/>
    </row>
    <row r="54" spans="1:16" s="36" customFormat="1" ht="47.25" customHeight="1">
      <c r="A54" s="124" t="s">
        <v>131</v>
      </c>
      <c r="B54" s="125" t="s">
        <v>33</v>
      </c>
      <c r="C54" s="124" t="s">
        <v>21</v>
      </c>
      <c r="D54" s="37">
        <v>177</v>
      </c>
      <c r="E54" s="37">
        <v>177</v>
      </c>
      <c r="F54" s="37"/>
      <c r="G54" s="37"/>
      <c r="H54" s="37"/>
      <c r="I54" s="124">
        <v>2021</v>
      </c>
      <c r="J54" s="124">
        <v>2024</v>
      </c>
      <c r="K54" s="49">
        <v>30</v>
      </c>
      <c r="L54" s="49">
        <f>(D54-K54)/3</f>
        <v>49</v>
      </c>
      <c r="M54" s="35">
        <f>L54</f>
        <v>49</v>
      </c>
      <c r="N54" s="35">
        <f>L54</f>
        <v>49</v>
      </c>
      <c r="O54" s="35"/>
      <c r="P54" s="124"/>
    </row>
    <row r="55" spans="1:16" s="36" customFormat="1" ht="49.5" customHeight="1">
      <c r="A55" s="124" t="s">
        <v>131</v>
      </c>
      <c r="B55" s="125" t="s">
        <v>89</v>
      </c>
      <c r="C55" s="124" t="s">
        <v>90</v>
      </c>
      <c r="D55" s="37">
        <v>44.889000000000003</v>
      </c>
      <c r="E55" s="37"/>
      <c r="F55" s="37">
        <v>44.889000000000003</v>
      </c>
      <c r="G55" s="37"/>
      <c r="H55" s="37"/>
      <c r="I55" s="124">
        <v>2021</v>
      </c>
      <c r="J55" s="124">
        <v>2023</v>
      </c>
      <c r="K55" s="49">
        <v>3</v>
      </c>
      <c r="L55" s="51">
        <f>(D55-K55)/2</f>
        <v>20.944500000000001</v>
      </c>
      <c r="M55" s="35">
        <f>L55</f>
        <v>20.944500000000001</v>
      </c>
      <c r="N55" s="35"/>
      <c r="O55" s="35"/>
      <c r="P55" s="124"/>
    </row>
    <row r="56" spans="1:16" s="62" customFormat="1" ht="51" customHeight="1">
      <c r="A56" s="124" t="s">
        <v>131</v>
      </c>
      <c r="B56" s="65" t="s">
        <v>32</v>
      </c>
      <c r="C56" s="69" t="s">
        <v>21</v>
      </c>
      <c r="D56" s="64">
        <v>260</v>
      </c>
      <c r="E56" s="64">
        <v>260</v>
      </c>
      <c r="F56" s="64"/>
      <c r="G56" s="64"/>
      <c r="H56" s="64"/>
      <c r="I56" s="73">
        <v>2021</v>
      </c>
      <c r="J56" s="73">
        <v>2024</v>
      </c>
      <c r="K56" s="60">
        <f>D56/4</f>
        <v>65</v>
      </c>
      <c r="L56" s="60">
        <f t="shared" ref="L56" si="6">+K56</f>
        <v>65</v>
      </c>
      <c r="M56" s="60">
        <f>+K56</f>
        <v>65</v>
      </c>
      <c r="N56" s="60">
        <f t="shared" ref="N56" si="7">+K56</f>
        <v>65</v>
      </c>
      <c r="O56" s="60"/>
      <c r="P56" s="124"/>
    </row>
    <row r="57" spans="1:16" s="105" customFormat="1" ht="30.75" customHeight="1">
      <c r="A57" s="127">
        <v>9</v>
      </c>
      <c r="B57" s="13" t="s">
        <v>106</v>
      </c>
      <c r="C57" s="127"/>
      <c r="D57" s="17"/>
      <c r="E57" s="17"/>
      <c r="F57" s="17"/>
      <c r="G57" s="17"/>
      <c r="H57" s="17"/>
      <c r="I57" s="127"/>
      <c r="J57" s="127"/>
      <c r="K57" s="104"/>
      <c r="L57" s="104"/>
      <c r="M57" s="104"/>
      <c r="N57" s="104"/>
      <c r="O57" s="104"/>
      <c r="P57" s="127"/>
    </row>
    <row r="58" spans="1:16" s="105" customFormat="1" ht="28.5" customHeight="1">
      <c r="A58" s="127" t="s">
        <v>134</v>
      </c>
      <c r="B58" s="13" t="s">
        <v>105</v>
      </c>
      <c r="C58" s="127"/>
      <c r="D58" s="17"/>
      <c r="E58" s="17"/>
      <c r="F58" s="17"/>
      <c r="G58" s="17"/>
      <c r="H58" s="17"/>
      <c r="I58" s="127"/>
      <c r="J58" s="127"/>
      <c r="K58" s="104"/>
      <c r="L58" s="104"/>
      <c r="M58" s="104"/>
      <c r="N58" s="104"/>
      <c r="O58" s="104"/>
      <c r="P58" s="127"/>
    </row>
    <row r="59" spans="1:16" s="26" customFormat="1" ht="34.5" customHeight="1">
      <c r="A59" s="123" t="s">
        <v>128</v>
      </c>
      <c r="B59" s="30" t="s">
        <v>95</v>
      </c>
      <c r="C59" s="29" t="s">
        <v>45</v>
      </c>
      <c r="D59" s="85">
        <v>55</v>
      </c>
      <c r="E59" s="20"/>
      <c r="F59" s="20"/>
      <c r="G59" s="20"/>
      <c r="H59" s="85">
        <v>55</v>
      </c>
      <c r="I59" s="46">
        <v>2021</v>
      </c>
      <c r="J59" s="46">
        <v>2022</v>
      </c>
      <c r="K59" s="11">
        <f>H59/2</f>
        <v>27.5</v>
      </c>
      <c r="L59" s="11">
        <f>K59</f>
        <v>27.5</v>
      </c>
      <c r="M59" s="11"/>
      <c r="N59" s="11"/>
      <c r="O59" s="11"/>
      <c r="P59" s="46"/>
    </row>
    <row r="60" spans="1:16" s="26" customFormat="1" ht="34.5" customHeight="1">
      <c r="A60" s="123" t="s">
        <v>128</v>
      </c>
      <c r="B60" s="30" t="s">
        <v>96</v>
      </c>
      <c r="C60" s="29" t="s">
        <v>47</v>
      </c>
      <c r="D60" s="85">
        <v>5</v>
      </c>
      <c r="E60" s="20"/>
      <c r="F60" s="20">
        <f>D60*30%</f>
        <v>1.5</v>
      </c>
      <c r="G60" s="20"/>
      <c r="H60" s="85">
        <f>D60*70%</f>
        <v>3.5</v>
      </c>
      <c r="I60" s="46">
        <v>2021</v>
      </c>
      <c r="J60" s="46">
        <v>2021</v>
      </c>
      <c r="K60" s="85">
        <v>5</v>
      </c>
      <c r="L60" s="11"/>
      <c r="M60" s="11"/>
      <c r="N60" s="11"/>
      <c r="O60" s="11"/>
      <c r="P60" s="46"/>
    </row>
    <row r="61" spans="1:16" s="93" customFormat="1" ht="34.5" customHeight="1">
      <c r="A61" s="122" t="s">
        <v>130</v>
      </c>
      <c r="B61" s="94" t="s">
        <v>46</v>
      </c>
      <c r="C61" s="95" t="s">
        <v>47</v>
      </c>
      <c r="D61" s="100">
        <v>5</v>
      </c>
      <c r="E61" s="91"/>
      <c r="F61" s="91">
        <f>D61*30%</f>
        <v>1.5</v>
      </c>
      <c r="G61" s="91"/>
      <c r="H61" s="100">
        <f>D61*70%</f>
        <v>3.5</v>
      </c>
      <c r="I61" s="90">
        <v>2021</v>
      </c>
      <c r="J61" s="90">
        <v>2021</v>
      </c>
      <c r="K61" s="100">
        <v>5</v>
      </c>
      <c r="L61" s="92"/>
      <c r="M61" s="92"/>
      <c r="N61" s="92"/>
      <c r="O61" s="92"/>
      <c r="P61" s="90"/>
    </row>
    <row r="62" spans="1:16" s="93" customFormat="1" ht="27.75" customHeight="1">
      <c r="A62" s="88" t="s">
        <v>135</v>
      </c>
      <c r="B62" s="89" t="s">
        <v>107</v>
      </c>
      <c r="C62" s="90"/>
      <c r="D62" s="91"/>
      <c r="E62" s="91"/>
      <c r="F62" s="91"/>
      <c r="G62" s="91"/>
      <c r="H62" s="91"/>
      <c r="I62" s="90"/>
      <c r="J62" s="90"/>
      <c r="K62" s="92"/>
      <c r="L62" s="92"/>
      <c r="M62" s="92"/>
      <c r="N62" s="92"/>
      <c r="O62" s="92"/>
      <c r="P62" s="90"/>
    </row>
    <row r="63" spans="1:16" s="93" customFormat="1" ht="37.5" customHeight="1">
      <c r="A63" s="122" t="s">
        <v>131</v>
      </c>
      <c r="B63" s="94" t="s">
        <v>97</v>
      </c>
      <c r="C63" s="95" t="s">
        <v>49</v>
      </c>
      <c r="D63" s="96">
        <v>60</v>
      </c>
      <c r="E63" s="91"/>
      <c r="F63" s="91"/>
      <c r="G63" s="91"/>
      <c r="H63" s="96">
        <v>60</v>
      </c>
      <c r="I63" s="90">
        <v>2021</v>
      </c>
      <c r="J63" s="90">
        <v>2022</v>
      </c>
      <c r="K63" s="92">
        <f>H63/4</f>
        <v>15</v>
      </c>
      <c r="L63" s="92">
        <f>K63</f>
        <v>15</v>
      </c>
      <c r="M63" s="92">
        <f t="shared" ref="M63:N63" si="8">L63</f>
        <v>15</v>
      </c>
      <c r="N63" s="92">
        <f t="shared" si="8"/>
        <v>15</v>
      </c>
      <c r="O63" s="92"/>
      <c r="P63" s="90"/>
    </row>
    <row r="64" spans="1:16" s="93" customFormat="1" ht="37.5" customHeight="1">
      <c r="A64" s="122" t="s">
        <v>131</v>
      </c>
      <c r="B64" s="94" t="s">
        <v>125</v>
      </c>
      <c r="C64" s="95" t="s">
        <v>48</v>
      </c>
      <c r="D64" s="96">
        <v>20</v>
      </c>
      <c r="E64" s="91"/>
      <c r="F64" s="91"/>
      <c r="G64" s="91"/>
      <c r="H64" s="96">
        <v>20</v>
      </c>
      <c r="I64" s="90">
        <v>2021</v>
      </c>
      <c r="J64" s="90">
        <v>2021</v>
      </c>
      <c r="K64" s="96">
        <v>10</v>
      </c>
      <c r="L64" s="92">
        <v>10</v>
      </c>
      <c r="M64" s="92"/>
      <c r="N64" s="92"/>
      <c r="O64" s="92"/>
      <c r="P64" s="90"/>
    </row>
    <row r="65" spans="1:16" s="93" customFormat="1" ht="37.5" customHeight="1">
      <c r="A65" s="122" t="s">
        <v>131</v>
      </c>
      <c r="B65" s="94" t="s">
        <v>126</v>
      </c>
      <c r="C65" s="95" t="s">
        <v>48</v>
      </c>
      <c r="D65" s="96">
        <v>20</v>
      </c>
      <c r="E65" s="91"/>
      <c r="F65" s="91"/>
      <c r="G65" s="91"/>
      <c r="H65" s="96">
        <v>20</v>
      </c>
      <c r="I65" s="90">
        <v>2021</v>
      </c>
      <c r="J65" s="90">
        <v>2021</v>
      </c>
      <c r="K65" s="96">
        <v>10</v>
      </c>
      <c r="L65" s="92">
        <v>10</v>
      </c>
      <c r="M65" s="92"/>
      <c r="N65" s="92"/>
      <c r="O65" s="92"/>
      <c r="P65" s="90"/>
    </row>
    <row r="66" spans="1:16" s="93" customFormat="1" ht="26.25" customHeight="1">
      <c r="A66" s="88" t="s">
        <v>136</v>
      </c>
      <c r="B66" s="89" t="s">
        <v>108</v>
      </c>
      <c r="C66" s="90"/>
      <c r="D66" s="91"/>
      <c r="E66" s="91"/>
      <c r="F66" s="91"/>
      <c r="G66" s="91"/>
      <c r="H66" s="91"/>
      <c r="I66" s="90"/>
      <c r="J66" s="90"/>
      <c r="K66" s="92"/>
      <c r="L66" s="92"/>
      <c r="M66" s="92"/>
      <c r="N66" s="92"/>
      <c r="O66" s="92"/>
      <c r="P66" s="90"/>
    </row>
    <row r="67" spans="1:16" s="93" customFormat="1" ht="50.25" customHeight="1">
      <c r="A67" s="121" t="s">
        <v>131</v>
      </c>
      <c r="B67" s="94" t="s">
        <v>98</v>
      </c>
      <c r="C67" s="95" t="s">
        <v>99</v>
      </c>
      <c r="D67" s="96">
        <v>20</v>
      </c>
      <c r="E67" s="91"/>
      <c r="F67" s="91"/>
      <c r="G67" s="91"/>
      <c r="H67" s="96">
        <v>20</v>
      </c>
      <c r="I67" s="90">
        <v>2021</v>
      </c>
      <c r="J67" s="90">
        <v>2022</v>
      </c>
      <c r="K67" s="96">
        <v>10</v>
      </c>
      <c r="L67" s="96">
        <v>10</v>
      </c>
      <c r="M67" s="92"/>
      <c r="N67" s="92"/>
      <c r="O67" s="92"/>
      <c r="P67" s="90"/>
    </row>
    <row r="68" spans="1:16" s="99" customFormat="1" ht="30.75" customHeight="1">
      <c r="A68" s="129" t="s">
        <v>7</v>
      </c>
      <c r="B68" s="130" t="s">
        <v>113</v>
      </c>
      <c r="C68" s="131"/>
      <c r="D68" s="132"/>
      <c r="E68" s="132"/>
      <c r="F68" s="132"/>
      <c r="G68" s="132"/>
      <c r="H68" s="132"/>
      <c r="I68" s="131"/>
      <c r="J68" s="131"/>
      <c r="K68" s="133"/>
      <c r="L68" s="133"/>
      <c r="M68" s="133"/>
      <c r="N68" s="133"/>
      <c r="O68" s="133"/>
      <c r="P68" s="131"/>
    </row>
    <row r="69" spans="1:16" s="99" customFormat="1" ht="24" customHeight="1">
      <c r="A69" s="107">
        <v>1</v>
      </c>
      <c r="B69" s="89" t="s">
        <v>11</v>
      </c>
      <c r="C69" s="88"/>
      <c r="D69" s="97"/>
      <c r="E69" s="97"/>
      <c r="F69" s="97"/>
      <c r="G69" s="97"/>
      <c r="H69" s="97"/>
      <c r="I69" s="88"/>
      <c r="J69" s="88"/>
      <c r="K69" s="98"/>
      <c r="L69" s="98"/>
      <c r="M69" s="98"/>
      <c r="N69" s="98"/>
      <c r="O69" s="98"/>
      <c r="P69" s="88"/>
    </row>
    <row r="70" spans="1:16" s="66" customFormat="1" ht="89.25">
      <c r="A70" s="59" t="s">
        <v>131</v>
      </c>
      <c r="B70" s="80" t="s">
        <v>94</v>
      </c>
      <c r="C70" s="81" t="s">
        <v>43</v>
      </c>
      <c r="D70" s="82">
        <v>15.7</v>
      </c>
      <c r="E70" s="82">
        <v>15.7</v>
      </c>
      <c r="F70" s="82"/>
      <c r="G70" s="82"/>
      <c r="H70" s="82"/>
      <c r="I70" s="59">
        <v>2021</v>
      </c>
      <c r="J70" s="59">
        <v>2023</v>
      </c>
      <c r="K70" s="60">
        <f>D70/3</f>
        <v>5.2333333333333334</v>
      </c>
      <c r="L70" s="60">
        <f>K70</f>
        <v>5.2333333333333334</v>
      </c>
      <c r="M70" s="60">
        <f>K70</f>
        <v>5.2333333333333334</v>
      </c>
      <c r="N70" s="60"/>
      <c r="O70" s="60"/>
      <c r="P70" s="59"/>
    </row>
    <row r="71" spans="1:16" s="99" customFormat="1" ht="29.25" customHeight="1">
      <c r="A71" s="107">
        <v>2</v>
      </c>
      <c r="B71" s="89" t="s">
        <v>12</v>
      </c>
      <c r="C71" s="88"/>
      <c r="D71" s="97"/>
      <c r="E71" s="97"/>
      <c r="F71" s="97"/>
      <c r="G71" s="97"/>
      <c r="H71" s="97"/>
      <c r="I71" s="88"/>
      <c r="J71" s="88"/>
      <c r="K71" s="98"/>
      <c r="L71" s="98"/>
      <c r="M71" s="98"/>
      <c r="N71" s="98"/>
      <c r="O71" s="98"/>
      <c r="P71" s="88"/>
    </row>
    <row r="72" spans="1:16" s="26" customFormat="1" ht="42.75" customHeight="1">
      <c r="A72" s="46" t="s">
        <v>131</v>
      </c>
      <c r="B72" s="30" t="s">
        <v>13</v>
      </c>
      <c r="C72" s="29" t="s">
        <v>73</v>
      </c>
      <c r="D72" s="106">
        <v>50</v>
      </c>
      <c r="E72" s="20"/>
      <c r="F72" s="20"/>
      <c r="G72" s="20"/>
      <c r="H72" s="106">
        <v>50</v>
      </c>
      <c r="I72" s="46">
        <v>2021</v>
      </c>
      <c r="J72" s="46">
        <v>2023</v>
      </c>
      <c r="K72" s="11">
        <f>D72/3</f>
        <v>16.666666666666668</v>
      </c>
      <c r="L72" s="11">
        <f>K72</f>
        <v>16.666666666666668</v>
      </c>
      <c r="M72" s="11">
        <f>K72</f>
        <v>16.666666666666668</v>
      </c>
      <c r="N72" s="11"/>
      <c r="O72" s="11"/>
      <c r="P72" s="103"/>
    </row>
    <row r="73" spans="1:16" s="99" customFormat="1" ht="30.75" customHeight="1">
      <c r="A73" s="107">
        <v>3</v>
      </c>
      <c r="B73" s="89" t="s">
        <v>44</v>
      </c>
      <c r="C73" s="88"/>
      <c r="D73" s="97"/>
      <c r="E73" s="97"/>
      <c r="F73" s="97"/>
      <c r="G73" s="97"/>
      <c r="H73" s="97"/>
      <c r="I73" s="88"/>
      <c r="J73" s="88"/>
      <c r="K73" s="98"/>
      <c r="L73" s="98"/>
      <c r="M73" s="98"/>
      <c r="N73" s="98"/>
      <c r="O73" s="98"/>
      <c r="P73" s="88"/>
    </row>
    <row r="74" spans="1:16" s="99" customFormat="1" ht="51">
      <c r="A74" s="107" t="s">
        <v>128</v>
      </c>
      <c r="B74" s="45" t="s">
        <v>65</v>
      </c>
      <c r="C74" s="39" t="s">
        <v>40</v>
      </c>
      <c r="D74" s="43">
        <v>144</v>
      </c>
      <c r="E74" s="43"/>
      <c r="F74" s="43">
        <v>144</v>
      </c>
      <c r="G74" s="43"/>
      <c r="H74" s="43"/>
      <c r="I74" s="124">
        <v>2021</v>
      </c>
      <c r="J74" s="39">
        <v>2025</v>
      </c>
      <c r="K74" s="35">
        <v>5</v>
      </c>
      <c r="L74" s="35">
        <f>(D74-K74)/4</f>
        <v>34.75</v>
      </c>
      <c r="M74" s="35">
        <f>L74</f>
        <v>34.75</v>
      </c>
      <c r="N74" s="35">
        <f>L74</f>
        <v>34.75</v>
      </c>
      <c r="O74" s="35">
        <f>L74</f>
        <v>34.75</v>
      </c>
      <c r="P74" s="88"/>
    </row>
    <row r="75" spans="1:16" s="66" customFormat="1" ht="41.25" customHeight="1">
      <c r="A75" s="59" t="s">
        <v>131</v>
      </c>
      <c r="B75" s="83" t="s">
        <v>70</v>
      </c>
      <c r="C75" s="81" t="s">
        <v>71</v>
      </c>
      <c r="D75" s="84">
        <v>180</v>
      </c>
      <c r="E75" s="84">
        <v>180</v>
      </c>
      <c r="F75" s="82"/>
      <c r="G75" s="82"/>
      <c r="H75" s="82"/>
      <c r="I75" s="59">
        <v>2021</v>
      </c>
      <c r="J75" s="59">
        <v>2025</v>
      </c>
      <c r="K75" s="60"/>
      <c r="L75" s="60">
        <f>D75/4</f>
        <v>45</v>
      </c>
      <c r="M75" s="60">
        <f>L75</f>
        <v>45</v>
      </c>
      <c r="N75" s="60">
        <f>L75</f>
        <v>45</v>
      </c>
      <c r="O75" s="60">
        <f>L75</f>
        <v>45</v>
      </c>
      <c r="P75" s="124"/>
    </row>
    <row r="76" spans="1:16" s="26" customFormat="1" ht="40.5" customHeight="1">
      <c r="A76" s="46" t="s">
        <v>128</v>
      </c>
      <c r="B76" s="101" t="s">
        <v>51</v>
      </c>
      <c r="C76" s="29" t="s">
        <v>50</v>
      </c>
      <c r="D76" s="102">
        <v>5</v>
      </c>
      <c r="E76" s="20"/>
      <c r="F76" s="20"/>
      <c r="G76" s="20"/>
      <c r="H76" s="102">
        <v>5</v>
      </c>
      <c r="I76" s="46">
        <v>2021</v>
      </c>
      <c r="J76" s="46">
        <v>2021</v>
      </c>
      <c r="K76" s="102">
        <v>5</v>
      </c>
      <c r="L76" s="11"/>
      <c r="M76" s="11"/>
      <c r="N76" s="11"/>
      <c r="O76" s="11"/>
      <c r="P76" s="103"/>
    </row>
    <row r="77" spans="1:16" s="26" customFormat="1" ht="40.5" customHeight="1">
      <c r="A77" s="46" t="s">
        <v>128</v>
      </c>
      <c r="B77" s="101" t="s">
        <v>52</v>
      </c>
      <c r="C77" s="29" t="s">
        <v>50</v>
      </c>
      <c r="D77" s="102">
        <v>5</v>
      </c>
      <c r="E77" s="20"/>
      <c r="F77" s="20"/>
      <c r="G77" s="20"/>
      <c r="H77" s="102">
        <v>5</v>
      </c>
      <c r="I77" s="46">
        <v>2021</v>
      </c>
      <c r="J77" s="46">
        <v>2021</v>
      </c>
      <c r="K77" s="102">
        <v>5</v>
      </c>
      <c r="L77" s="11"/>
      <c r="M77" s="11"/>
      <c r="N77" s="11"/>
      <c r="O77" s="11"/>
      <c r="P77" s="103"/>
    </row>
    <row r="78" spans="1:16" s="26" customFormat="1" ht="40.5" customHeight="1">
      <c r="A78" s="46" t="s">
        <v>131</v>
      </c>
      <c r="B78" s="101" t="s">
        <v>53</v>
      </c>
      <c r="C78" s="29" t="s">
        <v>50</v>
      </c>
      <c r="D78" s="102">
        <v>5</v>
      </c>
      <c r="E78" s="20"/>
      <c r="F78" s="20"/>
      <c r="G78" s="20"/>
      <c r="H78" s="102">
        <v>5</v>
      </c>
      <c r="I78" s="46">
        <v>2021</v>
      </c>
      <c r="J78" s="46">
        <v>2021</v>
      </c>
      <c r="K78" s="102">
        <v>5</v>
      </c>
      <c r="L78" s="11"/>
      <c r="M78" s="11"/>
      <c r="N78" s="11"/>
      <c r="O78" s="11"/>
      <c r="P78" s="103"/>
    </row>
    <row r="79" spans="1:16" s="26" customFormat="1" ht="40.5" customHeight="1">
      <c r="A79" s="46" t="s">
        <v>128</v>
      </c>
      <c r="B79" s="101" t="s">
        <v>54</v>
      </c>
      <c r="C79" s="29" t="s">
        <v>50</v>
      </c>
      <c r="D79" s="102">
        <v>5</v>
      </c>
      <c r="E79" s="20"/>
      <c r="F79" s="20"/>
      <c r="G79" s="20"/>
      <c r="H79" s="102">
        <v>5</v>
      </c>
      <c r="I79" s="46">
        <v>2021</v>
      </c>
      <c r="J79" s="46">
        <v>2021</v>
      </c>
      <c r="K79" s="102">
        <v>5</v>
      </c>
      <c r="L79" s="11"/>
      <c r="M79" s="11"/>
      <c r="N79" s="11"/>
      <c r="O79" s="11"/>
      <c r="P79" s="103"/>
    </row>
    <row r="80" spans="1:16" s="26" customFormat="1" ht="40.5" customHeight="1">
      <c r="A80" s="46" t="s">
        <v>128</v>
      </c>
      <c r="B80" s="101" t="s">
        <v>55</v>
      </c>
      <c r="C80" s="29" t="s">
        <v>50</v>
      </c>
      <c r="D80" s="102">
        <v>5</v>
      </c>
      <c r="E80" s="20"/>
      <c r="F80" s="20"/>
      <c r="G80" s="20"/>
      <c r="H80" s="102">
        <v>5</v>
      </c>
      <c r="I80" s="46">
        <v>2021</v>
      </c>
      <c r="J80" s="46">
        <v>2021</v>
      </c>
      <c r="K80" s="102">
        <v>5</v>
      </c>
      <c r="L80" s="11"/>
      <c r="M80" s="11"/>
      <c r="N80" s="11"/>
      <c r="O80" s="11"/>
      <c r="P80" s="103"/>
    </row>
    <row r="81" spans="1:16" s="26" customFormat="1" ht="40.5" customHeight="1">
      <c r="A81" s="46" t="s">
        <v>131</v>
      </c>
      <c r="B81" s="101" t="s">
        <v>56</v>
      </c>
      <c r="C81" s="29" t="s">
        <v>50</v>
      </c>
      <c r="D81" s="102">
        <v>5</v>
      </c>
      <c r="E81" s="20"/>
      <c r="F81" s="20"/>
      <c r="G81" s="20"/>
      <c r="H81" s="102">
        <v>5</v>
      </c>
      <c r="I81" s="46">
        <v>2021</v>
      </c>
      <c r="J81" s="46">
        <v>2021</v>
      </c>
      <c r="K81" s="102">
        <v>5</v>
      </c>
      <c r="L81" s="11"/>
      <c r="M81" s="11"/>
      <c r="N81" s="11"/>
      <c r="O81" s="11"/>
      <c r="P81" s="103"/>
    </row>
    <row r="82" spans="1:16" s="26" customFormat="1" ht="40.5" customHeight="1">
      <c r="A82" s="46" t="s">
        <v>131</v>
      </c>
      <c r="B82" s="101" t="s">
        <v>57</v>
      </c>
      <c r="C82" s="29" t="s">
        <v>50</v>
      </c>
      <c r="D82" s="102">
        <v>5</v>
      </c>
      <c r="E82" s="20"/>
      <c r="F82" s="20"/>
      <c r="G82" s="20"/>
      <c r="H82" s="102">
        <v>5</v>
      </c>
      <c r="I82" s="46">
        <v>2021</v>
      </c>
      <c r="J82" s="46">
        <v>2021</v>
      </c>
      <c r="K82" s="102">
        <v>5</v>
      </c>
      <c r="L82" s="11"/>
      <c r="M82" s="11"/>
      <c r="N82" s="11"/>
      <c r="O82" s="11"/>
      <c r="P82" s="103"/>
    </row>
    <row r="83" spans="1:16" s="62" customFormat="1" ht="27.75" customHeight="1">
      <c r="A83" s="134" t="s">
        <v>8</v>
      </c>
      <c r="B83" s="135" t="s">
        <v>114</v>
      </c>
      <c r="C83" s="136"/>
      <c r="D83" s="137"/>
      <c r="E83" s="137"/>
      <c r="F83" s="137"/>
      <c r="G83" s="137"/>
      <c r="H83" s="137"/>
      <c r="I83" s="136"/>
      <c r="J83" s="136"/>
      <c r="K83" s="138"/>
      <c r="L83" s="138"/>
      <c r="M83" s="138"/>
      <c r="N83" s="138"/>
      <c r="O83" s="138"/>
      <c r="P83" s="139"/>
    </row>
    <row r="84" spans="1:16" s="62" customFormat="1" ht="63.75" customHeight="1">
      <c r="A84" s="59">
        <v>1</v>
      </c>
      <c r="B84" s="65" t="s">
        <v>116</v>
      </c>
      <c r="C84" s="59" t="s">
        <v>115</v>
      </c>
      <c r="D84" s="74">
        <v>1460</v>
      </c>
      <c r="E84" s="74">
        <v>1460</v>
      </c>
      <c r="F84" s="74"/>
      <c r="G84" s="74"/>
      <c r="H84" s="74"/>
      <c r="I84" s="73"/>
      <c r="J84" s="73"/>
      <c r="K84" s="60"/>
      <c r="L84" s="60">
        <f>E84/4</f>
        <v>365</v>
      </c>
      <c r="M84" s="60">
        <f>L84</f>
        <v>365</v>
      </c>
      <c r="N84" s="60">
        <f>L84</f>
        <v>365</v>
      </c>
      <c r="O84" s="60">
        <f>L84</f>
        <v>365</v>
      </c>
      <c r="P84" s="61"/>
    </row>
    <row r="85" spans="1:16" s="62" customFormat="1" ht="27.75" customHeight="1">
      <c r="A85" s="134" t="s">
        <v>122</v>
      </c>
      <c r="B85" s="135" t="s">
        <v>123</v>
      </c>
      <c r="C85" s="136"/>
      <c r="D85" s="137"/>
      <c r="E85" s="137"/>
      <c r="F85" s="137"/>
      <c r="G85" s="137"/>
      <c r="H85" s="137"/>
      <c r="I85" s="136"/>
      <c r="J85" s="136"/>
      <c r="K85" s="138"/>
      <c r="L85" s="138"/>
      <c r="M85" s="138"/>
      <c r="N85" s="138"/>
      <c r="O85" s="138"/>
      <c r="P85" s="139"/>
    </row>
    <row r="86" spans="1:16" s="62" customFormat="1" ht="54.75" customHeight="1">
      <c r="A86" s="59">
        <v>1</v>
      </c>
      <c r="B86" s="65" t="s">
        <v>117</v>
      </c>
      <c r="C86" s="59"/>
      <c r="D86" s="74">
        <v>2200</v>
      </c>
      <c r="E86" s="74">
        <v>2200</v>
      </c>
      <c r="F86" s="74"/>
      <c r="G86" s="74"/>
      <c r="H86" s="74"/>
      <c r="I86" s="73"/>
      <c r="J86" s="73"/>
      <c r="K86" s="60"/>
      <c r="L86" s="60">
        <f>D86/4</f>
        <v>550</v>
      </c>
      <c r="M86" s="60">
        <f>L86</f>
        <v>550</v>
      </c>
      <c r="N86" s="60">
        <f>L86</f>
        <v>550</v>
      </c>
      <c r="O86" s="60">
        <f>L86</f>
        <v>550</v>
      </c>
      <c r="P86" s="61"/>
    </row>
    <row r="88" spans="1:16" ht="27.75" customHeight="1"/>
    <row r="89" spans="1:16" ht="27.75" customHeight="1"/>
    <row r="90" spans="1:16" ht="27.75" customHeight="1"/>
    <row r="91" spans="1:16" ht="27.75" customHeight="1"/>
  </sheetData>
  <mergeCells count="24">
    <mergeCell ref="A1:P1"/>
    <mergeCell ref="A2:P2"/>
    <mergeCell ref="A4:A5"/>
    <mergeCell ref="B4:B5"/>
    <mergeCell ref="C4:C5"/>
    <mergeCell ref="D4:D5"/>
    <mergeCell ref="E4:H4"/>
    <mergeCell ref="I4:J4"/>
    <mergeCell ref="K4:O4"/>
    <mergeCell ref="P4:P5"/>
    <mergeCell ref="A49:A50"/>
    <mergeCell ref="B49:B50"/>
    <mergeCell ref="P49:P50"/>
    <mergeCell ref="A35:A36"/>
    <mergeCell ref="B35:B36"/>
    <mergeCell ref="D35:D36"/>
    <mergeCell ref="E35:E36"/>
    <mergeCell ref="I35:I36"/>
    <mergeCell ref="J35:J36"/>
    <mergeCell ref="K35:K36"/>
    <mergeCell ref="L35:L36"/>
    <mergeCell ref="M35:M36"/>
    <mergeCell ref="N35:N36"/>
    <mergeCell ref="P35:P36"/>
  </mergeCells>
  <pageMargins left="0.2" right="0.2" top="0.33" bottom="0.37" header="0.2" footer="0.2"/>
  <pageSetup paperSize="9" scale="85" orientation="landscape" verticalDpi="0" r:id="rId1"/>
  <drawing r:id="rId2"/>
</worksheet>
</file>

<file path=xl/worksheets/sheet3.xml><?xml version="1.0" encoding="utf-8"?>
<worksheet xmlns="http://schemas.openxmlformats.org/spreadsheetml/2006/main" xmlns:r="http://schemas.openxmlformats.org/officeDocument/2006/relationships">
  <dimension ref="A1:H157"/>
  <sheetViews>
    <sheetView tabSelected="1" topLeftCell="A40" workbookViewId="0">
      <selection activeCell="A2" sqref="A2:H2"/>
    </sheetView>
  </sheetViews>
  <sheetFormatPr defaultRowHeight="15.75"/>
  <cols>
    <col min="1" max="1" width="3.375" style="3" customWidth="1"/>
    <col min="2" max="2" width="36.625" style="2" customWidth="1"/>
    <col min="3" max="3" width="24.125" style="3" customWidth="1"/>
    <col min="4" max="4" width="30.625" style="3" customWidth="1"/>
    <col min="5" max="5" width="10.375" style="4" customWidth="1"/>
    <col min="6" max="6" width="8.75" style="3" customWidth="1"/>
    <col min="7" max="7" width="8.125" style="3" customWidth="1"/>
    <col min="8" max="8" width="9.375" style="151" customWidth="1"/>
  </cols>
  <sheetData>
    <row r="1" spans="1:8" ht="16.5">
      <c r="A1" s="258" t="s">
        <v>238</v>
      </c>
      <c r="B1" s="231"/>
      <c r="C1" s="231"/>
      <c r="D1" s="231"/>
      <c r="E1" s="231"/>
      <c r="F1" s="231"/>
      <c r="G1" s="231"/>
      <c r="H1" s="231"/>
    </row>
    <row r="2" spans="1:8" ht="16.5">
      <c r="A2" s="232" t="s">
        <v>362</v>
      </c>
      <c r="B2" s="232"/>
      <c r="C2" s="232"/>
      <c r="D2" s="232"/>
      <c r="E2" s="232"/>
      <c r="F2" s="232"/>
      <c r="G2" s="232"/>
      <c r="H2" s="232"/>
    </row>
    <row r="3" spans="1:8">
      <c r="A3" s="23"/>
      <c r="B3" s="24"/>
      <c r="C3" s="23"/>
      <c r="D3" s="23"/>
      <c r="E3" s="25"/>
      <c r="F3" s="23"/>
      <c r="G3" s="23"/>
      <c r="H3" s="150"/>
    </row>
    <row r="4" spans="1:8" ht="25.5" customHeight="1">
      <c r="A4" s="233" t="s">
        <v>0</v>
      </c>
      <c r="B4" s="234" t="s">
        <v>1</v>
      </c>
      <c r="C4" s="234" t="s">
        <v>192</v>
      </c>
      <c r="D4" s="234" t="s">
        <v>193</v>
      </c>
      <c r="E4" s="236" t="s">
        <v>16</v>
      </c>
      <c r="F4" s="233" t="s">
        <v>2</v>
      </c>
      <c r="G4" s="233"/>
      <c r="H4" s="229" t="s">
        <v>3</v>
      </c>
    </row>
    <row r="5" spans="1:8" ht="36.75" customHeight="1">
      <c r="A5" s="233"/>
      <c r="B5" s="235"/>
      <c r="C5" s="235"/>
      <c r="D5" s="235"/>
      <c r="E5" s="236"/>
      <c r="F5" s="222" t="s">
        <v>317</v>
      </c>
      <c r="G5" s="222" t="s">
        <v>5</v>
      </c>
      <c r="H5" s="229"/>
    </row>
    <row r="6" spans="1:8" ht="23.25" customHeight="1">
      <c r="A6" s="222"/>
      <c r="B6" s="13" t="s">
        <v>140</v>
      </c>
      <c r="C6" s="223"/>
      <c r="D6" s="223"/>
      <c r="E6" s="208">
        <f>+E7+E113+E147</f>
        <v>29133.715999999997</v>
      </c>
      <c r="F6" s="222"/>
      <c r="G6" s="222"/>
      <c r="H6" s="220"/>
    </row>
    <row r="7" spans="1:8" ht="23.25" customHeight="1">
      <c r="A7" s="222" t="s">
        <v>10</v>
      </c>
      <c r="B7" s="13" t="s">
        <v>104</v>
      </c>
      <c r="C7" s="222"/>
      <c r="D7" s="222"/>
      <c r="E7" s="153">
        <f>+SUM(E8:E112)/2</f>
        <v>20385.715999999997</v>
      </c>
      <c r="F7" s="153"/>
      <c r="G7" s="153"/>
      <c r="H7" s="222"/>
    </row>
    <row r="8" spans="1:8" ht="23.25" customHeight="1">
      <c r="A8" s="222" t="s">
        <v>6</v>
      </c>
      <c r="B8" s="13" t="s">
        <v>124</v>
      </c>
      <c r="C8" s="222"/>
      <c r="D8" s="222"/>
      <c r="E8" s="21"/>
      <c r="F8" s="21"/>
      <c r="G8" s="21"/>
      <c r="H8" s="222"/>
    </row>
    <row r="9" spans="1:8" ht="23.25" customHeight="1">
      <c r="A9" s="222">
        <v>1</v>
      </c>
      <c r="B9" s="13" t="s">
        <v>109</v>
      </c>
      <c r="C9" s="222"/>
      <c r="D9" s="222"/>
      <c r="E9" s="158">
        <f>SUM(E10:E11)</f>
        <v>3662.97</v>
      </c>
      <c r="F9" s="157"/>
      <c r="G9" s="157"/>
      <c r="H9" s="222"/>
    </row>
    <row r="10" spans="1:8" ht="55.5" customHeight="1">
      <c r="A10" s="221" t="s">
        <v>128</v>
      </c>
      <c r="B10" s="195" t="s">
        <v>311</v>
      </c>
      <c r="C10" s="221" t="s">
        <v>194</v>
      </c>
      <c r="D10" s="228" t="s">
        <v>330</v>
      </c>
      <c r="E10" s="197">
        <v>3112.97</v>
      </c>
      <c r="F10" s="221">
        <v>2021</v>
      </c>
      <c r="G10" s="221">
        <v>2023</v>
      </c>
      <c r="H10" s="103"/>
    </row>
    <row r="11" spans="1:8" ht="59.25" customHeight="1">
      <c r="A11" s="221" t="s">
        <v>131</v>
      </c>
      <c r="B11" s="195" t="s">
        <v>312</v>
      </c>
      <c r="C11" s="221" t="s">
        <v>313</v>
      </c>
      <c r="D11" s="228" t="s">
        <v>329</v>
      </c>
      <c r="E11" s="209">
        <v>550</v>
      </c>
      <c r="F11" s="221">
        <v>2022</v>
      </c>
      <c r="G11" s="14">
        <v>2024</v>
      </c>
      <c r="H11" s="103"/>
    </row>
    <row r="12" spans="1:8" ht="27.75" customHeight="1">
      <c r="A12" s="222">
        <v>2</v>
      </c>
      <c r="B12" s="13" t="s">
        <v>110</v>
      </c>
      <c r="C12" s="222"/>
      <c r="D12" s="222"/>
      <c r="E12" s="157">
        <f>E13</f>
        <v>900</v>
      </c>
      <c r="F12" s="17"/>
      <c r="G12" s="17"/>
      <c r="H12" s="222"/>
    </row>
    <row r="13" spans="1:8" ht="55.5" customHeight="1">
      <c r="A13" s="221" t="s">
        <v>128</v>
      </c>
      <c r="B13" s="195" t="s">
        <v>127</v>
      </c>
      <c r="C13" s="221" t="s">
        <v>314</v>
      </c>
      <c r="D13" s="228" t="s">
        <v>331</v>
      </c>
      <c r="E13" s="209">
        <v>900</v>
      </c>
      <c r="F13" s="221">
        <v>2021</v>
      </c>
      <c r="G13" s="111">
        <v>2023</v>
      </c>
      <c r="H13" s="103"/>
    </row>
    <row r="14" spans="1:8" ht="27" customHeight="1">
      <c r="A14" s="222">
        <v>3</v>
      </c>
      <c r="B14" s="13" t="s">
        <v>129</v>
      </c>
      <c r="C14" s="222"/>
      <c r="D14" s="222"/>
      <c r="E14" s="163">
        <f>SUM(E15:E17)</f>
        <v>1475</v>
      </c>
      <c r="F14" s="163"/>
      <c r="G14" s="163"/>
      <c r="H14" s="222"/>
    </row>
    <row r="15" spans="1:8" ht="43.5" customHeight="1">
      <c r="A15" s="221" t="s">
        <v>128</v>
      </c>
      <c r="B15" s="195" t="s">
        <v>41</v>
      </c>
      <c r="C15" s="221" t="s">
        <v>231</v>
      </c>
      <c r="D15" s="228" t="s">
        <v>332</v>
      </c>
      <c r="E15" s="209">
        <v>475</v>
      </c>
      <c r="F15" s="210" t="s">
        <v>241</v>
      </c>
      <c r="G15" s="111">
        <v>2025</v>
      </c>
      <c r="H15" s="103"/>
    </row>
    <row r="16" spans="1:8" s="219" customFormat="1" ht="69" customHeight="1">
      <c r="A16" s="222" t="s">
        <v>128</v>
      </c>
      <c r="B16" s="195" t="s">
        <v>42</v>
      </c>
      <c r="C16" s="221" t="s">
        <v>196</v>
      </c>
      <c r="D16" s="228" t="s">
        <v>333</v>
      </c>
      <c r="E16" s="144">
        <v>500</v>
      </c>
      <c r="F16" s="5">
        <v>2021</v>
      </c>
      <c r="G16" s="211" t="s">
        <v>239</v>
      </c>
      <c r="H16" s="222"/>
    </row>
    <row r="17" spans="1:8" ht="60.75" customHeight="1">
      <c r="A17" s="145" t="s">
        <v>131</v>
      </c>
      <c r="B17" s="109" t="s">
        <v>120</v>
      </c>
      <c r="C17" s="111" t="s">
        <v>196</v>
      </c>
      <c r="D17" s="111" t="s">
        <v>334</v>
      </c>
      <c r="E17" s="110">
        <v>500</v>
      </c>
      <c r="F17" s="5">
        <v>2021</v>
      </c>
      <c r="G17" s="211" t="s">
        <v>243</v>
      </c>
      <c r="H17" s="221"/>
    </row>
    <row r="18" spans="1:8" ht="25.5" customHeight="1">
      <c r="A18" s="222">
        <v>4</v>
      </c>
      <c r="B18" s="13" t="s">
        <v>111</v>
      </c>
      <c r="C18" s="222"/>
      <c r="D18" s="222"/>
      <c r="E18" s="158">
        <f t="shared" ref="E18" si="0">SUM(E19:E26)</f>
        <v>1951.98</v>
      </c>
      <c r="F18" s="9"/>
      <c r="G18" s="9"/>
      <c r="H18" s="222"/>
    </row>
    <row r="19" spans="1:8" ht="69.75" customHeight="1">
      <c r="A19" s="145" t="s">
        <v>128</v>
      </c>
      <c r="B19" s="109" t="s">
        <v>66</v>
      </c>
      <c r="C19" s="221" t="s">
        <v>198</v>
      </c>
      <c r="D19" s="228" t="s">
        <v>335</v>
      </c>
      <c r="E19" s="31">
        <v>44.98</v>
      </c>
      <c r="F19" s="221">
        <v>2021</v>
      </c>
      <c r="G19" s="111">
        <v>2023</v>
      </c>
      <c r="H19" s="221"/>
    </row>
    <row r="20" spans="1:8" ht="51.75" customHeight="1">
      <c r="A20" s="221" t="s">
        <v>131</v>
      </c>
      <c r="B20" s="195" t="s">
        <v>37</v>
      </c>
      <c r="C20" s="111" t="s">
        <v>196</v>
      </c>
      <c r="D20" s="111" t="s">
        <v>336</v>
      </c>
      <c r="E20" s="209">
        <v>900</v>
      </c>
      <c r="F20" s="210" t="s">
        <v>242</v>
      </c>
      <c r="G20" s="111">
        <v>2025</v>
      </c>
      <c r="H20" s="103"/>
    </row>
    <row r="21" spans="1:8" ht="39" customHeight="1">
      <c r="A21" s="221" t="s">
        <v>130</v>
      </c>
      <c r="B21" s="195" t="s">
        <v>156</v>
      </c>
      <c r="C21" s="111" t="s">
        <v>232</v>
      </c>
      <c r="D21" s="228" t="s">
        <v>335</v>
      </c>
      <c r="E21" s="209">
        <v>250</v>
      </c>
      <c r="F21" s="221">
        <v>2024</v>
      </c>
      <c r="G21" s="111">
        <v>2025</v>
      </c>
      <c r="H21" s="103"/>
    </row>
    <row r="22" spans="1:8" s="218" customFormat="1" ht="64.5" customHeight="1">
      <c r="A22" s="145" t="s">
        <v>131</v>
      </c>
      <c r="B22" s="195" t="s">
        <v>24</v>
      </c>
      <c r="C22" s="227" t="s">
        <v>315</v>
      </c>
      <c r="D22" s="227" t="s">
        <v>319</v>
      </c>
      <c r="E22" s="31">
        <v>240</v>
      </c>
      <c r="F22" s="14" t="s">
        <v>242</v>
      </c>
      <c r="G22" s="14">
        <v>2025</v>
      </c>
      <c r="H22" s="103"/>
    </row>
    <row r="23" spans="1:8" ht="54" customHeight="1">
      <c r="A23" s="145" t="s">
        <v>131</v>
      </c>
      <c r="B23" s="195" t="s">
        <v>23</v>
      </c>
      <c r="C23" s="111" t="s">
        <v>233</v>
      </c>
      <c r="D23" s="228" t="s">
        <v>335</v>
      </c>
      <c r="E23" s="31">
        <v>285</v>
      </c>
      <c r="F23" s="14" t="s">
        <v>242</v>
      </c>
      <c r="G23" s="14">
        <v>2025</v>
      </c>
      <c r="H23" s="103"/>
    </row>
    <row r="24" spans="1:8" s="219" customFormat="1" ht="60" customHeight="1">
      <c r="A24" s="145" t="s">
        <v>131</v>
      </c>
      <c r="B24" s="195" t="s">
        <v>25</v>
      </c>
      <c r="C24" s="221" t="s">
        <v>315</v>
      </c>
      <c r="D24" s="228" t="s">
        <v>335</v>
      </c>
      <c r="E24" s="31">
        <v>120</v>
      </c>
      <c r="F24" s="14" t="s">
        <v>242</v>
      </c>
      <c r="G24" s="14" t="s">
        <v>243</v>
      </c>
      <c r="H24" s="103"/>
    </row>
    <row r="25" spans="1:8" ht="51.75" customHeight="1">
      <c r="A25" s="221" t="s">
        <v>131</v>
      </c>
      <c r="B25" s="195" t="s">
        <v>154</v>
      </c>
      <c r="C25" s="221" t="s">
        <v>234</v>
      </c>
      <c r="D25" s="228" t="s">
        <v>335</v>
      </c>
      <c r="E25" s="209">
        <v>62</v>
      </c>
      <c r="F25" s="14" t="s">
        <v>242</v>
      </c>
      <c r="G25" s="14" t="s">
        <v>239</v>
      </c>
      <c r="H25" s="103"/>
    </row>
    <row r="26" spans="1:8" ht="58.5" customHeight="1">
      <c r="A26" s="145" t="s">
        <v>131</v>
      </c>
      <c r="B26" s="195" t="s">
        <v>118</v>
      </c>
      <c r="C26" s="111" t="s">
        <v>196</v>
      </c>
      <c r="D26" s="111" t="s">
        <v>337</v>
      </c>
      <c r="E26" s="31">
        <v>50</v>
      </c>
      <c r="F26" s="14" t="s">
        <v>242</v>
      </c>
      <c r="G26" s="14" t="s">
        <v>243</v>
      </c>
      <c r="H26" s="221"/>
    </row>
    <row r="27" spans="1:8" ht="38.25" customHeight="1">
      <c r="A27" s="16">
        <v>5</v>
      </c>
      <c r="B27" s="256" t="s">
        <v>155</v>
      </c>
      <c r="C27" s="257"/>
      <c r="D27" s="221"/>
      <c r="E27" s="158">
        <f t="shared" ref="E27" si="1">SUM(E28:E48)</f>
        <v>7066.1380000000008</v>
      </c>
      <c r="F27" s="158"/>
      <c r="G27" s="158"/>
      <c r="H27" s="221"/>
    </row>
    <row r="28" spans="1:8" ht="54.75" customHeight="1">
      <c r="A28" s="185" t="s">
        <v>131</v>
      </c>
      <c r="B28" s="109" t="s">
        <v>170</v>
      </c>
      <c r="C28" s="221" t="s">
        <v>194</v>
      </c>
      <c r="D28" s="228" t="s">
        <v>338</v>
      </c>
      <c r="E28" s="31">
        <v>635</v>
      </c>
      <c r="F28" s="210" t="s">
        <v>242</v>
      </c>
      <c r="G28" s="14" t="s">
        <v>239</v>
      </c>
      <c r="H28" s="221"/>
    </row>
    <row r="29" spans="1:8" ht="66" customHeight="1">
      <c r="A29" s="145" t="s">
        <v>131</v>
      </c>
      <c r="B29" s="109" t="s">
        <v>18</v>
      </c>
      <c r="C29" s="227" t="s">
        <v>320</v>
      </c>
      <c r="D29" s="228" t="s">
        <v>339</v>
      </c>
      <c r="E29" s="31">
        <v>840.85799999999995</v>
      </c>
      <c r="F29" s="221">
        <v>2023</v>
      </c>
      <c r="G29" s="14" t="s">
        <v>244</v>
      </c>
      <c r="H29" s="221"/>
    </row>
    <row r="30" spans="1:8" ht="51" customHeight="1">
      <c r="A30" s="145" t="s">
        <v>130</v>
      </c>
      <c r="B30" s="109" t="s">
        <v>169</v>
      </c>
      <c r="C30" s="111" t="s">
        <v>196</v>
      </c>
      <c r="D30" s="228" t="s">
        <v>340</v>
      </c>
      <c r="E30" s="32">
        <v>487</v>
      </c>
      <c r="F30" s="221">
        <v>2021</v>
      </c>
      <c r="G30" s="111">
        <v>2023</v>
      </c>
      <c r="H30" s="103"/>
    </row>
    <row r="31" spans="1:8" ht="49.5" customHeight="1">
      <c r="A31" s="185" t="s">
        <v>131</v>
      </c>
      <c r="B31" s="195" t="s">
        <v>77</v>
      </c>
      <c r="C31" s="111" t="s">
        <v>212</v>
      </c>
      <c r="D31" s="228" t="s">
        <v>341</v>
      </c>
      <c r="E31" s="32">
        <v>345</v>
      </c>
      <c r="F31" s="221">
        <v>2021</v>
      </c>
      <c r="G31" s="210" t="s">
        <v>243</v>
      </c>
      <c r="H31" s="103"/>
    </row>
    <row r="32" spans="1:8" ht="61.5" customHeight="1">
      <c r="A32" s="145" t="s">
        <v>128</v>
      </c>
      <c r="B32" s="109" t="s">
        <v>58</v>
      </c>
      <c r="C32" s="111" t="s">
        <v>196</v>
      </c>
      <c r="D32" s="228" t="s">
        <v>342</v>
      </c>
      <c r="E32" s="110">
        <v>1600</v>
      </c>
      <c r="F32" s="210" t="s">
        <v>242</v>
      </c>
      <c r="G32" s="111">
        <v>2025</v>
      </c>
      <c r="H32" s="103"/>
    </row>
    <row r="33" spans="1:8" ht="54.75" customHeight="1">
      <c r="A33" s="145" t="s">
        <v>130</v>
      </c>
      <c r="B33" s="195" t="s">
        <v>176</v>
      </c>
      <c r="C33" s="111" t="s">
        <v>321</v>
      </c>
      <c r="D33" s="228" t="s">
        <v>343</v>
      </c>
      <c r="E33" s="209">
        <v>500</v>
      </c>
      <c r="F33" s="221">
        <v>2022</v>
      </c>
      <c r="G33" s="210" t="s">
        <v>243</v>
      </c>
      <c r="H33" s="221"/>
    </row>
    <row r="34" spans="1:8" ht="56.25" customHeight="1">
      <c r="A34" s="145" t="s">
        <v>131</v>
      </c>
      <c r="B34" s="109" t="s">
        <v>27</v>
      </c>
      <c r="C34" s="111" t="s">
        <v>198</v>
      </c>
      <c r="D34" s="228" t="s">
        <v>344</v>
      </c>
      <c r="E34" s="31">
        <v>95</v>
      </c>
      <c r="F34" s="221">
        <v>2021</v>
      </c>
      <c r="G34" s="210" t="s">
        <v>239</v>
      </c>
      <c r="H34" s="103"/>
    </row>
    <row r="35" spans="1:8" ht="56.25" customHeight="1">
      <c r="A35" s="145" t="s">
        <v>131</v>
      </c>
      <c r="B35" s="195" t="s">
        <v>68</v>
      </c>
      <c r="C35" s="111" t="s">
        <v>198</v>
      </c>
      <c r="D35" s="228" t="s">
        <v>344</v>
      </c>
      <c r="E35" s="209">
        <v>150</v>
      </c>
      <c r="F35" s="221">
        <v>2021</v>
      </c>
      <c r="G35" s="210" t="s">
        <v>243</v>
      </c>
      <c r="H35" s="221"/>
    </row>
    <row r="36" spans="1:8" ht="51.75" customHeight="1">
      <c r="A36" s="145" t="s">
        <v>130</v>
      </c>
      <c r="B36" s="195" t="s">
        <v>165</v>
      </c>
      <c r="C36" s="111" t="s">
        <v>198</v>
      </c>
      <c r="D36" s="228" t="s">
        <v>344</v>
      </c>
      <c r="E36" s="209">
        <v>70</v>
      </c>
      <c r="F36" s="221">
        <v>2023</v>
      </c>
      <c r="G36" s="210" t="s">
        <v>243</v>
      </c>
      <c r="H36" s="221"/>
    </row>
    <row r="37" spans="1:8" ht="61.5" customHeight="1">
      <c r="A37" s="145" t="s">
        <v>130</v>
      </c>
      <c r="B37" s="195" t="s">
        <v>166</v>
      </c>
      <c r="C37" s="221" t="s">
        <v>196</v>
      </c>
      <c r="D37" s="228" t="s">
        <v>343</v>
      </c>
      <c r="E37" s="7">
        <v>350</v>
      </c>
      <c r="F37" s="5">
        <v>2022</v>
      </c>
      <c r="G37" s="5">
        <v>2025</v>
      </c>
      <c r="H37" s="103"/>
    </row>
    <row r="38" spans="1:8" ht="54.75" customHeight="1">
      <c r="A38" s="185" t="s">
        <v>131</v>
      </c>
      <c r="B38" s="195" t="s">
        <v>61</v>
      </c>
      <c r="C38" s="111" t="s">
        <v>200</v>
      </c>
      <c r="D38" s="228" t="s">
        <v>341</v>
      </c>
      <c r="E38" s="32">
        <v>120</v>
      </c>
      <c r="F38" s="5">
        <v>2021</v>
      </c>
      <c r="G38" s="221">
        <v>2025</v>
      </c>
      <c r="H38" s="103"/>
    </row>
    <row r="39" spans="1:8" ht="73.5" customHeight="1">
      <c r="A39" s="145" t="s">
        <v>130</v>
      </c>
      <c r="B39" s="195" t="s">
        <v>147</v>
      </c>
      <c r="C39" s="111" t="s">
        <v>200</v>
      </c>
      <c r="D39" s="228" t="s">
        <v>341</v>
      </c>
      <c r="E39" s="209">
        <v>110</v>
      </c>
      <c r="F39" s="5">
        <v>2022</v>
      </c>
      <c r="G39" s="221">
        <v>2025</v>
      </c>
      <c r="H39" s="221"/>
    </row>
    <row r="40" spans="1:8" ht="64.5" customHeight="1">
      <c r="A40" s="145" t="s">
        <v>130</v>
      </c>
      <c r="B40" s="195" t="s">
        <v>149</v>
      </c>
      <c r="C40" s="111" t="s">
        <v>200</v>
      </c>
      <c r="D40" s="228" t="s">
        <v>341</v>
      </c>
      <c r="E40" s="209">
        <v>120</v>
      </c>
      <c r="F40" s="221">
        <v>2022</v>
      </c>
      <c r="G40" s="111">
        <v>2025</v>
      </c>
      <c r="H40" s="221"/>
    </row>
    <row r="41" spans="1:8" ht="54" customHeight="1">
      <c r="A41" s="145" t="s">
        <v>130</v>
      </c>
      <c r="B41" s="195" t="s">
        <v>146</v>
      </c>
      <c r="C41" s="111" t="s">
        <v>201</v>
      </c>
      <c r="D41" s="228" t="s">
        <v>341</v>
      </c>
      <c r="E41" s="209">
        <v>110</v>
      </c>
      <c r="F41" s="221">
        <v>2022</v>
      </c>
      <c r="G41" s="111">
        <v>2024</v>
      </c>
      <c r="H41" s="221"/>
    </row>
    <row r="42" spans="1:8" ht="54" customHeight="1">
      <c r="A42" s="108" t="s">
        <v>131</v>
      </c>
      <c r="B42" s="109" t="s">
        <v>79</v>
      </c>
      <c r="C42" s="111" t="s">
        <v>196</v>
      </c>
      <c r="D42" s="228" t="s">
        <v>345</v>
      </c>
      <c r="E42" s="31">
        <v>133.80000000000001</v>
      </c>
      <c r="F42" s="14">
        <v>2021</v>
      </c>
      <c r="G42" s="14" t="s">
        <v>239</v>
      </c>
      <c r="H42" s="221"/>
    </row>
    <row r="43" spans="1:8" ht="57.75" customHeight="1">
      <c r="A43" s="145" t="s">
        <v>130</v>
      </c>
      <c r="B43" s="195" t="s">
        <v>144</v>
      </c>
      <c r="C43" s="221" t="s">
        <v>202</v>
      </c>
      <c r="D43" s="228" t="s">
        <v>341</v>
      </c>
      <c r="E43" s="20">
        <v>220</v>
      </c>
      <c r="F43" s="221">
        <v>2022</v>
      </c>
      <c r="G43" s="221">
        <v>2024</v>
      </c>
      <c r="H43" s="103"/>
    </row>
    <row r="44" spans="1:8" ht="72" customHeight="1">
      <c r="A44" s="145" t="s">
        <v>130</v>
      </c>
      <c r="B44" s="195" t="s">
        <v>153</v>
      </c>
      <c r="C44" s="227" t="s">
        <v>322</v>
      </c>
      <c r="D44" s="228" t="s">
        <v>346</v>
      </c>
      <c r="E44" s="209">
        <v>350</v>
      </c>
      <c r="F44" s="221">
        <v>2022</v>
      </c>
      <c r="G44" s="111">
        <v>2025</v>
      </c>
      <c r="H44" s="221"/>
    </row>
    <row r="45" spans="1:8" ht="75.75" customHeight="1">
      <c r="A45" s="221" t="s">
        <v>131</v>
      </c>
      <c r="B45" s="195" t="s">
        <v>59</v>
      </c>
      <c r="C45" s="111" t="s">
        <v>196</v>
      </c>
      <c r="D45" s="228" t="s">
        <v>347</v>
      </c>
      <c r="E45" s="113">
        <v>329.48</v>
      </c>
      <c r="F45" s="221">
        <v>2021</v>
      </c>
      <c r="G45" s="221">
        <v>2024</v>
      </c>
      <c r="H45" s="221"/>
    </row>
    <row r="46" spans="1:8" ht="56.25" customHeight="1">
      <c r="A46" s="145" t="s">
        <v>130</v>
      </c>
      <c r="B46" s="195" t="s">
        <v>145</v>
      </c>
      <c r="C46" s="221" t="s">
        <v>203</v>
      </c>
      <c r="D46" s="228" t="s">
        <v>346</v>
      </c>
      <c r="E46" s="209">
        <v>300</v>
      </c>
      <c r="F46" s="221">
        <v>2022</v>
      </c>
      <c r="G46" s="111">
        <v>2025</v>
      </c>
      <c r="H46" s="221"/>
    </row>
    <row r="47" spans="1:8" ht="51.75" customHeight="1">
      <c r="A47" s="145" t="s">
        <v>128</v>
      </c>
      <c r="B47" s="156" t="s">
        <v>171</v>
      </c>
      <c r="C47" s="221" t="s">
        <v>203</v>
      </c>
      <c r="D47" s="228" t="s">
        <v>341</v>
      </c>
      <c r="E47" s="32">
        <v>165</v>
      </c>
      <c r="F47" s="210" t="s">
        <v>242</v>
      </c>
      <c r="G47" s="210" t="s">
        <v>240</v>
      </c>
      <c r="H47" s="221"/>
    </row>
    <row r="48" spans="1:8" ht="48.75" customHeight="1">
      <c r="A48" s="145" t="s">
        <v>131</v>
      </c>
      <c r="B48" s="195" t="s">
        <v>121</v>
      </c>
      <c r="C48" s="221" t="s">
        <v>204</v>
      </c>
      <c r="D48" s="228" t="s">
        <v>335</v>
      </c>
      <c r="E48" s="32">
        <v>35</v>
      </c>
      <c r="F48" s="210" t="s">
        <v>242</v>
      </c>
      <c r="G48" s="210" t="s">
        <v>243</v>
      </c>
      <c r="H48" s="221"/>
    </row>
    <row r="49" spans="1:8" ht="22.5" customHeight="1">
      <c r="A49" s="16">
        <v>6</v>
      </c>
      <c r="B49" s="13" t="s">
        <v>112</v>
      </c>
      <c r="C49" s="16"/>
      <c r="D49" s="16"/>
      <c r="E49" s="159">
        <f>SUM(E50:E64)</f>
        <v>1567.3</v>
      </c>
      <c r="F49" s="159"/>
      <c r="G49" s="159"/>
      <c r="H49" s="160"/>
    </row>
    <row r="50" spans="1:8" ht="51" customHeight="1">
      <c r="A50" s="108" t="s">
        <v>128</v>
      </c>
      <c r="B50" s="109" t="s">
        <v>78</v>
      </c>
      <c r="C50" s="111" t="s">
        <v>201</v>
      </c>
      <c r="D50" s="228" t="s">
        <v>341</v>
      </c>
      <c r="E50" s="31">
        <v>238.3</v>
      </c>
      <c r="F50" s="221">
        <v>2021</v>
      </c>
      <c r="G50" s="210" t="s">
        <v>239</v>
      </c>
      <c r="H50" s="103"/>
    </row>
    <row r="51" spans="1:8" ht="57.75" customHeight="1">
      <c r="A51" s="108" t="s">
        <v>131</v>
      </c>
      <c r="B51" s="109" t="s">
        <v>74</v>
      </c>
      <c r="C51" s="111" t="s">
        <v>200</v>
      </c>
      <c r="D51" s="228" t="s">
        <v>341</v>
      </c>
      <c r="E51" s="31">
        <v>98</v>
      </c>
      <c r="F51" s="221">
        <v>2021</v>
      </c>
      <c r="G51" s="210" t="s">
        <v>239</v>
      </c>
      <c r="H51" s="103"/>
    </row>
    <row r="52" spans="1:8" ht="46.5" customHeight="1">
      <c r="A52" s="108" t="s">
        <v>131</v>
      </c>
      <c r="B52" s="109" t="s">
        <v>148</v>
      </c>
      <c r="C52" s="111" t="s">
        <v>198</v>
      </c>
      <c r="D52" s="228" t="s">
        <v>341</v>
      </c>
      <c r="E52" s="31">
        <v>39</v>
      </c>
      <c r="F52" s="14">
        <v>2021</v>
      </c>
      <c r="G52" s="14">
        <v>2023</v>
      </c>
      <c r="H52" s="221"/>
    </row>
    <row r="53" spans="1:8" ht="49.5" customHeight="1">
      <c r="A53" s="108" t="s">
        <v>131</v>
      </c>
      <c r="B53" s="109" t="s">
        <v>180</v>
      </c>
      <c r="C53" s="111" t="s">
        <v>203</v>
      </c>
      <c r="D53" s="228" t="s">
        <v>341</v>
      </c>
      <c r="E53" s="31">
        <v>14</v>
      </c>
      <c r="F53" s="14">
        <v>2021</v>
      </c>
      <c r="G53" s="14">
        <v>2022</v>
      </c>
      <c r="H53" s="221"/>
    </row>
    <row r="54" spans="1:8" ht="41.25" customHeight="1">
      <c r="A54" s="108" t="s">
        <v>131</v>
      </c>
      <c r="B54" s="109" t="s">
        <v>182</v>
      </c>
      <c r="C54" s="111" t="s">
        <v>203</v>
      </c>
      <c r="D54" s="228" t="s">
        <v>341</v>
      </c>
      <c r="E54" s="31">
        <v>8</v>
      </c>
      <c r="F54" s="14">
        <v>2021</v>
      </c>
      <c r="G54" s="14">
        <v>2022</v>
      </c>
      <c r="H54" s="221"/>
    </row>
    <row r="55" spans="1:8" ht="45.75" customHeight="1">
      <c r="A55" s="108" t="s">
        <v>131</v>
      </c>
      <c r="B55" s="109" t="s">
        <v>184</v>
      </c>
      <c r="C55" s="111" t="s">
        <v>203</v>
      </c>
      <c r="D55" s="228" t="s">
        <v>341</v>
      </c>
      <c r="E55" s="31">
        <v>13</v>
      </c>
      <c r="F55" s="14">
        <v>2021</v>
      </c>
      <c r="G55" s="14">
        <v>2022</v>
      </c>
      <c r="H55" s="221"/>
    </row>
    <row r="56" spans="1:8" ht="51">
      <c r="A56" s="108" t="s">
        <v>131</v>
      </c>
      <c r="B56" s="195" t="s">
        <v>72</v>
      </c>
      <c r="C56" s="111" t="s">
        <v>203</v>
      </c>
      <c r="D56" s="228" t="s">
        <v>341</v>
      </c>
      <c r="E56" s="32">
        <v>153</v>
      </c>
      <c r="F56" s="14" t="s">
        <v>242</v>
      </c>
      <c r="G56" s="14" t="s">
        <v>243</v>
      </c>
      <c r="H56" s="103"/>
    </row>
    <row r="57" spans="1:8" ht="46.5" customHeight="1">
      <c r="A57" s="145" t="s">
        <v>128</v>
      </c>
      <c r="B57" s="195" t="s">
        <v>67</v>
      </c>
      <c r="C57" s="111" t="s">
        <v>202</v>
      </c>
      <c r="D57" s="228" t="s">
        <v>341</v>
      </c>
      <c r="E57" s="209">
        <v>90</v>
      </c>
      <c r="F57" s="14" t="s">
        <v>242</v>
      </c>
      <c r="G57" s="14" t="s">
        <v>243</v>
      </c>
      <c r="H57" s="111"/>
    </row>
    <row r="58" spans="1:8" ht="42.75" customHeight="1">
      <c r="A58" s="108" t="s">
        <v>131</v>
      </c>
      <c r="B58" s="212" t="s">
        <v>17</v>
      </c>
      <c r="C58" s="111" t="s">
        <v>202</v>
      </c>
      <c r="D58" s="228" t="s">
        <v>341</v>
      </c>
      <c r="E58" s="31">
        <v>198</v>
      </c>
      <c r="F58" s="14" t="s">
        <v>242</v>
      </c>
      <c r="G58" s="14" t="s">
        <v>243</v>
      </c>
      <c r="H58" s="103"/>
    </row>
    <row r="59" spans="1:8" ht="50.25" customHeight="1">
      <c r="A59" s="145" t="s">
        <v>131</v>
      </c>
      <c r="B59" s="195" t="s">
        <v>152</v>
      </c>
      <c r="C59" s="111" t="s">
        <v>202</v>
      </c>
      <c r="D59" s="228" t="s">
        <v>341</v>
      </c>
      <c r="E59" s="209">
        <v>76</v>
      </c>
      <c r="F59" s="14" t="s">
        <v>241</v>
      </c>
      <c r="G59" s="14" t="s">
        <v>243</v>
      </c>
      <c r="H59" s="111"/>
    </row>
    <row r="60" spans="1:8" ht="52.5" customHeight="1">
      <c r="A60" s="108" t="s">
        <v>131</v>
      </c>
      <c r="B60" s="109" t="s">
        <v>22</v>
      </c>
      <c r="C60" s="111" t="s">
        <v>206</v>
      </c>
      <c r="D60" s="228" t="s">
        <v>341</v>
      </c>
      <c r="E60" s="31">
        <v>160</v>
      </c>
      <c r="F60" s="14" t="s">
        <v>242</v>
      </c>
      <c r="G60" s="14" t="s">
        <v>243</v>
      </c>
      <c r="H60" s="103"/>
    </row>
    <row r="61" spans="1:8" ht="51.75" customHeight="1">
      <c r="A61" s="145" t="s">
        <v>131</v>
      </c>
      <c r="B61" s="195" t="s">
        <v>19</v>
      </c>
      <c r="C61" s="111" t="s">
        <v>206</v>
      </c>
      <c r="D61" s="228" t="s">
        <v>341</v>
      </c>
      <c r="E61" s="209">
        <v>160</v>
      </c>
      <c r="F61" s="14" t="s">
        <v>242</v>
      </c>
      <c r="G61" s="14" t="s">
        <v>243</v>
      </c>
      <c r="H61" s="111"/>
    </row>
    <row r="62" spans="1:8" ht="59.25" customHeight="1">
      <c r="A62" s="145" t="s">
        <v>128</v>
      </c>
      <c r="B62" s="195" t="s">
        <v>158</v>
      </c>
      <c r="C62" s="111" t="s">
        <v>203</v>
      </c>
      <c r="D62" s="228" t="s">
        <v>341</v>
      </c>
      <c r="E62" s="209">
        <v>30</v>
      </c>
      <c r="F62" s="14" t="s">
        <v>242</v>
      </c>
      <c r="G62" s="14" t="s">
        <v>241</v>
      </c>
      <c r="H62" s="111"/>
    </row>
    <row r="63" spans="1:8" ht="60" customHeight="1">
      <c r="A63" s="145" t="s">
        <v>131</v>
      </c>
      <c r="B63" s="195" t="s">
        <v>316</v>
      </c>
      <c r="C63" s="111" t="s">
        <v>214</v>
      </c>
      <c r="D63" s="228" t="s">
        <v>341</v>
      </c>
      <c r="E63" s="209">
        <v>175</v>
      </c>
      <c r="F63" s="14" t="s">
        <v>242</v>
      </c>
      <c r="G63" s="14" t="s">
        <v>243</v>
      </c>
      <c r="H63" s="221"/>
    </row>
    <row r="64" spans="1:8" ht="48" customHeight="1">
      <c r="A64" s="108" t="s">
        <v>128</v>
      </c>
      <c r="B64" s="195" t="s">
        <v>119</v>
      </c>
      <c r="C64" s="221" t="s">
        <v>204</v>
      </c>
      <c r="D64" s="228" t="s">
        <v>348</v>
      </c>
      <c r="E64" s="33">
        <v>115</v>
      </c>
      <c r="F64" s="14" t="s">
        <v>242</v>
      </c>
      <c r="G64" s="14" t="s">
        <v>243</v>
      </c>
      <c r="H64" s="221"/>
    </row>
    <row r="65" spans="1:8" ht="35.25" customHeight="1">
      <c r="A65" s="16">
        <v>7</v>
      </c>
      <c r="B65" s="13" t="s">
        <v>69</v>
      </c>
      <c r="C65" s="16"/>
      <c r="D65" s="16"/>
      <c r="E65" s="161">
        <f>SUM(E66:E67)</f>
        <v>788.12799999999993</v>
      </c>
      <c r="F65" s="161"/>
      <c r="G65" s="161"/>
      <c r="H65" s="160"/>
    </row>
    <row r="66" spans="1:8" ht="52.5" customHeight="1">
      <c r="A66" s="230" t="s">
        <v>131</v>
      </c>
      <c r="B66" s="195" t="s">
        <v>216</v>
      </c>
      <c r="C66" s="221" t="s">
        <v>204</v>
      </c>
      <c r="D66" s="228" t="s">
        <v>335</v>
      </c>
      <c r="E66" s="20">
        <v>318.12799999999999</v>
      </c>
      <c r="F66" s="221">
        <v>2021</v>
      </c>
      <c r="G66" s="221">
        <v>2025</v>
      </c>
      <c r="H66" s="230"/>
    </row>
    <row r="67" spans="1:8" ht="51.75" customHeight="1">
      <c r="A67" s="230"/>
      <c r="B67" s="195" t="s">
        <v>215</v>
      </c>
      <c r="C67" s="201" t="s">
        <v>196</v>
      </c>
      <c r="D67" s="228" t="s">
        <v>349</v>
      </c>
      <c r="E67" s="20">
        <v>470</v>
      </c>
      <c r="F67" s="221">
        <v>2021</v>
      </c>
      <c r="G67" s="221">
        <v>2025</v>
      </c>
      <c r="H67" s="230"/>
    </row>
    <row r="68" spans="1:8" ht="25.5" customHeight="1">
      <c r="A68" s="222">
        <v>8</v>
      </c>
      <c r="B68" s="13" t="s">
        <v>133</v>
      </c>
      <c r="C68" s="222"/>
      <c r="D68" s="222"/>
      <c r="E68" s="158">
        <f t="shared" ref="E68" si="2">SUM(E69:E76)</f>
        <v>1640.2</v>
      </c>
      <c r="F68" s="9"/>
      <c r="G68" s="9"/>
      <c r="H68" s="222"/>
    </row>
    <row r="69" spans="1:8" ht="45.75" customHeight="1">
      <c r="A69" s="221" t="s">
        <v>131</v>
      </c>
      <c r="B69" s="195" t="s">
        <v>167</v>
      </c>
      <c r="C69" s="221" t="s">
        <v>194</v>
      </c>
      <c r="D69" s="228" t="s">
        <v>341</v>
      </c>
      <c r="E69" s="32">
        <v>278</v>
      </c>
      <c r="F69" s="221">
        <v>2021</v>
      </c>
      <c r="G69" s="221">
        <v>2024</v>
      </c>
      <c r="H69" s="221"/>
    </row>
    <row r="70" spans="1:8" ht="57" customHeight="1">
      <c r="A70" s="221" t="s">
        <v>131</v>
      </c>
      <c r="B70" s="195" t="s">
        <v>31</v>
      </c>
      <c r="C70" s="221" t="s">
        <v>194</v>
      </c>
      <c r="D70" s="228" t="s">
        <v>341</v>
      </c>
      <c r="E70" s="32">
        <v>380</v>
      </c>
      <c r="F70" s="221">
        <v>2021</v>
      </c>
      <c r="G70" s="221">
        <v>2025</v>
      </c>
      <c r="H70" s="103"/>
    </row>
    <row r="71" spans="1:8" ht="51.75" customHeight="1">
      <c r="A71" s="221" t="s">
        <v>131</v>
      </c>
      <c r="B71" s="195" t="s">
        <v>168</v>
      </c>
      <c r="C71" s="221" t="s">
        <v>194</v>
      </c>
      <c r="D71" s="228" t="s">
        <v>341</v>
      </c>
      <c r="E71" s="32">
        <v>177</v>
      </c>
      <c r="F71" s="221">
        <v>2021</v>
      </c>
      <c r="G71" s="221">
        <v>2024</v>
      </c>
      <c r="H71" s="103"/>
    </row>
    <row r="72" spans="1:8" ht="50.25" customHeight="1">
      <c r="A72" s="221" t="s">
        <v>131</v>
      </c>
      <c r="B72" s="195" t="s">
        <v>89</v>
      </c>
      <c r="C72" s="221" t="s">
        <v>194</v>
      </c>
      <c r="D72" s="225" t="s">
        <v>235</v>
      </c>
      <c r="E72" s="32">
        <v>44.9</v>
      </c>
      <c r="F72" s="221">
        <v>2021</v>
      </c>
      <c r="G72" s="221">
        <v>2023</v>
      </c>
      <c r="H72" s="103"/>
    </row>
    <row r="73" spans="1:8" ht="45.75" customHeight="1">
      <c r="A73" s="221" t="s">
        <v>131</v>
      </c>
      <c r="B73" s="195" t="s">
        <v>32</v>
      </c>
      <c r="C73" s="111" t="s">
        <v>196</v>
      </c>
      <c r="D73" s="111" t="s">
        <v>350</v>
      </c>
      <c r="E73" s="32">
        <v>260.3</v>
      </c>
      <c r="F73" s="221">
        <v>2021</v>
      </c>
      <c r="G73" s="221">
        <v>2024</v>
      </c>
      <c r="H73" s="103"/>
    </row>
    <row r="74" spans="1:8" ht="52.5" customHeight="1">
      <c r="A74" s="221" t="s">
        <v>131</v>
      </c>
      <c r="B74" s="195" t="s">
        <v>174</v>
      </c>
      <c r="C74" s="111" t="s">
        <v>196</v>
      </c>
      <c r="D74" s="111" t="s">
        <v>351</v>
      </c>
      <c r="E74" s="32">
        <v>30</v>
      </c>
      <c r="F74" s="221">
        <v>2022</v>
      </c>
      <c r="G74" s="221">
        <v>2023</v>
      </c>
      <c r="H74" s="103"/>
    </row>
    <row r="75" spans="1:8" ht="48.75" customHeight="1">
      <c r="A75" s="221" t="s">
        <v>131</v>
      </c>
      <c r="B75" s="195" t="s">
        <v>151</v>
      </c>
      <c r="C75" s="221" t="s">
        <v>194</v>
      </c>
      <c r="D75" s="228" t="s">
        <v>352</v>
      </c>
      <c r="E75" s="32">
        <v>450</v>
      </c>
      <c r="F75" s="221">
        <v>2023</v>
      </c>
      <c r="G75" s="221">
        <v>2025</v>
      </c>
      <c r="H75" s="103"/>
    </row>
    <row r="76" spans="1:8" ht="56.25" customHeight="1">
      <c r="A76" s="221" t="s">
        <v>131</v>
      </c>
      <c r="B76" s="195" t="s">
        <v>150</v>
      </c>
      <c r="C76" s="111" t="s">
        <v>234</v>
      </c>
      <c r="D76" s="228" t="s">
        <v>335</v>
      </c>
      <c r="E76" s="32">
        <v>20</v>
      </c>
      <c r="F76" s="221">
        <v>2021</v>
      </c>
      <c r="G76" s="221">
        <v>2023</v>
      </c>
      <c r="H76" s="103"/>
    </row>
    <row r="77" spans="1:8" ht="32.25" customHeight="1">
      <c r="A77" s="222">
        <v>9</v>
      </c>
      <c r="B77" s="13" t="s">
        <v>106</v>
      </c>
      <c r="C77" s="222"/>
      <c r="D77" s="222"/>
      <c r="E77" s="157">
        <f>SUM(E78:E93)</f>
        <v>485</v>
      </c>
      <c r="F77" s="157"/>
      <c r="G77" s="157"/>
      <c r="H77" s="222"/>
    </row>
    <row r="78" spans="1:8" ht="24.75" customHeight="1">
      <c r="A78" s="222" t="s">
        <v>134</v>
      </c>
      <c r="B78" s="13" t="s">
        <v>105</v>
      </c>
      <c r="C78" s="222"/>
      <c r="D78" s="222"/>
      <c r="E78" s="17"/>
      <c r="F78" s="222"/>
      <c r="G78" s="222"/>
      <c r="H78" s="222"/>
    </row>
    <row r="79" spans="1:8" ht="53.25" customHeight="1">
      <c r="A79" s="123" t="s">
        <v>128</v>
      </c>
      <c r="B79" s="195" t="s">
        <v>95</v>
      </c>
      <c r="C79" s="111" t="s">
        <v>323</v>
      </c>
      <c r="D79" s="228" t="s">
        <v>353</v>
      </c>
      <c r="E79" s="113">
        <v>200</v>
      </c>
      <c r="F79" s="221">
        <v>2021</v>
      </c>
      <c r="G79" s="221">
        <v>2022</v>
      </c>
      <c r="H79" s="221"/>
    </row>
    <row r="80" spans="1:8" ht="39" customHeight="1">
      <c r="A80" s="123" t="s">
        <v>128</v>
      </c>
      <c r="B80" s="195" t="s">
        <v>96</v>
      </c>
      <c r="C80" s="221" t="s">
        <v>202</v>
      </c>
      <c r="D80" s="228" t="s">
        <v>354</v>
      </c>
      <c r="E80" s="113">
        <v>20</v>
      </c>
      <c r="F80" s="221">
        <v>2021</v>
      </c>
      <c r="G80" s="221">
        <v>2022</v>
      </c>
      <c r="H80" s="221"/>
    </row>
    <row r="81" spans="1:8" ht="44.25" customHeight="1">
      <c r="A81" s="123" t="s">
        <v>130</v>
      </c>
      <c r="B81" s="195" t="s">
        <v>46</v>
      </c>
      <c r="C81" s="221" t="s">
        <v>200</v>
      </c>
      <c r="D81" s="228" t="s">
        <v>354</v>
      </c>
      <c r="E81" s="113">
        <v>15</v>
      </c>
      <c r="F81" s="221">
        <v>2021</v>
      </c>
      <c r="G81" s="221">
        <v>2022</v>
      </c>
      <c r="H81" s="221"/>
    </row>
    <row r="82" spans="1:8" ht="48.75" customHeight="1">
      <c r="A82" s="123" t="s">
        <v>130</v>
      </c>
      <c r="B82" s="195" t="s">
        <v>159</v>
      </c>
      <c r="C82" s="221" t="s">
        <v>237</v>
      </c>
      <c r="D82" s="228" t="s">
        <v>354</v>
      </c>
      <c r="E82" s="113">
        <v>40</v>
      </c>
      <c r="F82" s="221">
        <v>2022</v>
      </c>
      <c r="G82" s="221">
        <v>2024</v>
      </c>
      <c r="H82" s="221"/>
    </row>
    <row r="83" spans="1:8" ht="24" customHeight="1">
      <c r="A83" s="222" t="s">
        <v>135</v>
      </c>
      <c r="B83" s="13" t="s">
        <v>107</v>
      </c>
      <c r="C83" s="221"/>
      <c r="D83" s="221"/>
      <c r="E83" s="20"/>
      <c r="F83" s="221"/>
      <c r="G83" s="221"/>
      <c r="H83" s="221"/>
    </row>
    <row r="84" spans="1:8" ht="40.5" customHeight="1">
      <c r="A84" s="123" t="s">
        <v>131</v>
      </c>
      <c r="B84" s="195" t="s">
        <v>97</v>
      </c>
      <c r="C84" s="221" t="s">
        <v>212</v>
      </c>
      <c r="D84" s="228" t="s">
        <v>354</v>
      </c>
      <c r="E84" s="148">
        <v>60</v>
      </c>
      <c r="F84" s="221">
        <v>2021</v>
      </c>
      <c r="G84" s="221">
        <v>2023</v>
      </c>
      <c r="H84" s="221"/>
    </row>
    <row r="85" spans="1:8" ht="40.5" customHeight="1">
      <c r="A85" s="123" t="s">
        <v>131</v>
      </c>
      <c r="B85" s="195" t="s">
        <v>125</v>
      </c>
      <c r="C85" s="221" t="s">
        <v>202</v>
      </c>
      <c r="D85" s="228" t="s">
        <v>354</v>
      </c>
      <c r="E85" s="148">
        <v>20</v>
      </c>
      <c r="F85" s="221">
        <v>2021</v>
      </c>
      <c r="G85" s="221">
        <v>2023</v>
      </c>
      <c r="H85" s="221"/>
    </row>
    <row r="86" spans="1:8" ht="39" customHeight="1">
      <c r="A86" s="123" t="s">
        <v>131</v>
      </c>
      <c r="B86" s="195" t="s">
        <v>126</v>
      </c>
      <c r="C86" s="221" t="s">
        <v>203</v>
      </c>
      <c r="D86" s="228" t="s">
        <v>354</v>
      </c>
      <c r="E86" s="148">
        <v>20</v>
      </c>
      <c r="F86" s="221">
        <v>2021</v>
      </c>
      <c r="G86" s="221">
        <v>2023</v>
      </c>
      <c r="H86" s="221"/>
    </row>
    <row r="87" spans="1:8" ht="39.75" customHeight="1">
      <c r="A87" s="123" t="s">
        <v>131</v>
      </c>
      <c r="B87" s="195" t="s">
        <v>160</v>
      </c>
      <c r="C87" s="221" t="s">
        <v>201</v>
      </c>
      <c r="D87" s="228" t="s">
        <v>354</v>
      </c>
      <c r="E87" s="148">
        <v>10</v>
      </c>
      <c r="F87" s="221">
        <v>2021</v>
      </c>
      <c r="G87" s="221">
        <v>2022</v>
      </c>
      <c r="H87" s="221"/>
    </row>
    <row r="88" spans="1:8" ht="39" customHeight="1">
      <c r="A88" s="123" t="s">
        <v>131</v>
      </c>
      <c r="B88" s="195" t="s">
        <v>161</v>
      </c>
      <c r="C88" s="227" t="s">
        <v>200</v>
      </c>
      <c r="D88" s="228" t="s">
        <v>354</v>
      </c>
      <c r="E88" s="148">
        <v>10</v>
      </c>
      <c r="F88" s="221">
        <v>2021</v>
      </c>
      <c r="G88" s="221">
        <v>2022</v>
      </c>
      <c r="H88" s="221"/>
    </row>
    <row r="89" spans="1:8" ht="39.75" customHeight="1">
      <c r="A89" s="123" t="s">
        <v>131</v>
      </c>
      <c r="B89" s="195" t="s">
        <v>162</v>
      </c>
      <c r="C89" s="221" t="s">
        <v>200</v>
      </c>
      <c r="D89" s="228" t="s">
        <v>354</v>
      </c>
      <c r="E89" s="148">
        <v>15</v>
      </c>
      <c r="F89" s="221">
        <v>2021</v>
      </c>
      <c r="G89" s="221">
        <v>2022</v>
      </c>
      <c r="H89" s="221"/>
    </row>
    <row r="90" spans="1:8" ht="39.75" customHeight="1">
      <c r="A90" s="123" t="s">
        <v>131</v>
      </c>
      <c r="B90" s="195" t="s">
        <v>163</v>
      </c>
      <c r="C90" s="221" t="s">
        <v>200</v>
      </c>
      <c r="D90" s="228" t="s">
        <v>354</v>
      </c>
      <c r="E90" s="148">
        <v>10</v>
      </c>
      <c r="F90" s="221">
        <v>2021</v>
      </c>
      <c r="G90" s="221">
        <v>2022</v>
      </c>
      <c r="H90" s="221"/>
    </row>
    <row r="91" spans="1:8" ht="39" customHeight="1">
      <c r="A91" s="123" t="s">
        <v>131</v>
      </c>
      <c r="B91" s="195" t="s">
        <v>164</v>
      </c>
      <c r="C91" s="221" t="s">
        <v>198</v>
      </c>
      <c r="D91" s="228" t="s">
        <v>354</v>
      </c>
      <c r="E91" s="148">
        <v>15</v>
      </c>
      <c r="F91" s="221">
        <v>2021</v>
      </c>
      <c r="G91" s="221">
        <v>2022</v>
      </c>
      <c r="H91" s="221"/>
    </row>
    <row r="92" spans="1:8" ht="23.25" customHeight="1">
      <c r="A92" s="222" t="s">
        <v>136</v>
      </c>
      <c r="B92" s="13" t="s">
        <v>108</v>
      </c>
      <c r="C92" s="221"/>
      <c r="D92" s="221"/>
      <c r="E92" s="20"/>
      <c r="F92" s="221"/>
      <c r="G92" s="221"/>
      <c r="H92" s="221"/>
    </row>
    <row r="93" spans="1:8" ht="57.75" customHeight="1">
      <c r="A93" s="149" t="s">
        <v>131</v>
      </c>
      <c r="B93" s="195" t="s">
        <v>245</v>
      </c>
      <c r="C93" s="221" t="s">
        <v>204</v>
      </c>
      <c r="D93" s="225" t="s">
        <v>318</v>
      </c>
      <c r="E93" s="148">
        <v>50</v>
      </c>
      <c r="F93" s="221">
        <v>2021</v>
      </c>
      <c r="G93" s="221">
        <v>2023</v>
      </c>
      <c r="H93" s="221"/>
    </row>
    <row r="94" spans="1:8" ht="21.75" customHeight="1">
      <c r="A94" s="222" t="s">
        <v>7</v>
      </c>
      <c r="B94" s="13" t="s">
        <v>113</v>
      </c>
      <c r="C94" s="222"/>
      <c r="D94" s="222"/>
      <c r="E94" s="17"/>
      <c r="F94" s="222"/>
      <c r="G94" s="222"/>
      <c r="H94" s="222"/>
    </row>
    <row r="95" spans="1:8" ht="24.75" customHeight="1">
      <c r="A95" s="222">
        <v>1</v>
      </c>
      <c r="B95" s="13" t="s">
        <v>11</v>
      </c>
      <c r="C95" s="222"/>
      <c r="D95" s="222"/>
      <c r="E95" s="157">
        <f>E96</f>
        <v>180</v>
      </c>
      <c r="F95" s="157"/>
      <c r="G95" s="157"/>
      <c r="H95" s="222"/>
    </row>
    <row r="96" spans="1:8" ht="69.75" customHeight="1">
      <c r="A96" s="221" t="s">
        <v>131</v>
      </c>
      <c r="B96" s="195" t="s">
        <v>94</v>
      </c>
      <c r="C96" s="111" t="s">
        <v>236</v>
      </c>
      <c r="D96" s="111" t="s">
        <v>355</v>
      </c>
      <c r="E96" s="20">
        <v>180</v>
      </c>
      <c r="F96" s="221">
        <v>2021</v>
      </c>
      <c r="G96" s="221">
        <v>2024</v>
      </c>
      <c r="H96" s="221"/>
    </row>
    <row r="97" spans="1:8" ht="27" customHeight="1">
      <c r="A97" s="222">
        <v>2</v>
      </c>
      <c r="B97" s="13" t="s">
        <v>12</v>
      </c>
      <c r="C97" s="222"/>
      <c r="D97" s="222"/>
      <c r="E97" s="226">
        <f>E98</f>
        <v>50</v>
      </c>
      <c r="F97" s="17"/>
      <c r="G97" s="17"/>
      <c r="H97" s="222"/>
    </row>
    <row r="98" spans="1:8" ht="33" customHeight="1">
      <c r="A98" s="221" t="s">
        <v>131</v>
      </c>
      <c r="B98" s="195" t="s">
        <v>13</v>
      </c>
      <c r="C98" s="111" t="s">
        <v>196</v>
      </c>
      <c r="D98" s="228" t="s">
        <v>356</v>
      </c>
      <c r="E98" s="142">
        <v>50</v>
      </c>
      <c r="F98" s="221">
        <v>2021</v>
      </c>
      <c r="G98" s="221">
        <v>2023</v>
      </c>
      <c r="H98" s="221"/>
    </row>
    <row r="99" spans="1:8" ht="27.75" customHeight="1">
      <c r="A99" s="222">
        <v>3</v>
      </c>
      <c r="B99" s="13" t="s">
        <v>44</v>
      </c>
      <c r="C99" s="222"/>
      <c r="D99" s="222"/>
      <c r="E99" s="157">
        <f>SUM(E100:E108)</f>
        <v>359</v>
      </c>
      <c r="F99" s="157"/>
      <c r="G99" s="157"/>
      <c r="H99" s="222"/>
    </row>
    <row r="100" spans="1:8" ht="47.25" customHeight="1">
      <c r="A100" s="222" t="s">
        <v>128</v>
      </c>
      <c r="B100" s="109" t="s">
        <v>65</v>
      </c>
      <c r="C100" s="111" t="s">
        <v>200</v>
      </c>
      <c r="D100" s="228" t="s">
        <v>335</v>
      </c>
      <c r="E100" s="31">
        <v>144</v>
      </c>
      <c r="F100" s="210" t="s">
        <v>242</v>
      </c>
      <c r="G100" s="14" t="s">
        <v>243</v>
      </c>
      <c r="H100" s="103"/>
    </row>
    <row r="101" spans="1:8" ht="38.25" customHeight="1">
      <c r="A101" s="221" t="s">
        <v>131</v>
      </c>
      <c r="B101" s="195" t="s">
        <v>70</v>
      </c>
      <c r="C101" s="111" t="s">
        <v>200</v>
      </c>
      <c r="D101" s="228" t="s">
        <v>335</v>
      </c>
      <c r="E101" s="32">
        <v>180</v>
      </c>
      <c r="F101" s="210" t="s">
        <v>242</v>
      </c>
      <c r="G101" s="14" t="s">
        <v>243</v>
      </c>
      <c r="H101" s="103"/>
    </row>
    <row r="102" spans="1:8" ht="43.5" customHeight="1">
      <c r="A102" s="221" t="s">
        <v>128</v>
      </c>
      <c r="B102" s="195" t="s">
        <v>51</v>
      </c>
      <c r="C102" s="213" t="s">
        <v>203</v>
      </c>
      <c r="D102" s="228" t="s">
        <v>357</v>
      </c>
      <c r="E102" s="6">
        <v>5</v>
      </c>
      <c r="F102" s="210" t="s">
        <v>242</v>
      </c>
      <c r="G102" s="221">
        <v>2022</v>
      </c>
      <c r="H102" s="221"/>
    </row>
    <row r="103" spans="1:8" ht="40.5" customHeight="1">
      <c r="A103" s="221" t="s">
        <v>128</v>
      </c>
      <c r="B103" s="195" t="s">
        <v>52</v>
      </c>
      <c r="C103" s="213" t="s">
        <v>203</v>
      </c>
      <c r="D103" s="228" t="s">
        <v>357</v>
      </c>
      <c r="E103" s="6">
        <v>5</v>
      </c>
      <c r="F103" s="210" t="s">
        <v>242</v>
      </c>
      <c r="G103" s="221">
        <v>2022</v>
      </c>
      <c r="H103" s="221"/>
    </row>
    <row r="104" spans="1:8" ht="34.5" customHeight="1">
      <c r="A104" s="221" t="s">
        <v>131</v>
      </c>
      <c r="B104" s="195" t="s">
        <v>53</v>
      </c>
      <c r="C104" s="213" t="s">
        <v>203</v>
      </c>
      <c r="D104" s="228" t="s">
        <v>357</v>
      </c>
      <c r="E104" s="6">
        <v>5</v>
      </c>
      <c r="F104" s="210" t="s">
        <v>242</v>
      </c>
      <c r="G104" s="221">
        <v>2022</v>
      </c>
      <c r="H104" s="221"/>
    </row>
    <row r="105" spans="1:8" ht="36" customHeight="1">
      <c r="A105" s="221" t="s">
        <v>128</v>
      </c>
      <c r="B105" s="195" t="s">
        <v>54</v>
      </c>
      <c r="C105" s="213" t="s">
        <v>206</v>
      </c>
      <c r="D105" s="228" t="s">
        <v>357</v>
      </c>
      <c r="E105" s="6">
        <v>5</v>
      </c>
      <c r="F105" s="210" t="s">
        <v>242</v>
      </c>
      <c r="G105" s="221">
        <v>2022</v>
      </c>
      <c r="H105" s="221"/>
    </row>
    <row r="106" spans="1:8" ht="39.75" customHeight="1">
      <c r="A106" s="221" t="s">
        <v>128</v>
      </c>
      <c r="B106" s="195" t="s">
        <v>55</v>
      </c>
      <c r="C106" s="213" t="s">
        <v>206</v>
      </c>
      <c r="D106" s="228" t="s">
        <v>357</v>
      </c>
      <c r="E106" s="6">
        <v>5</v>
      </c>
      <c r="F106" s="210" t="s">
        <v>242</v>
      </c>
      <c r="G106" s="221">
        <v>2022</v>
      </c>
      <c r="H106" s="221"/>
    </row>
    <row r="107" spans="1:8" ht="41.25" customHeight="1">
      <c r="A107" s="221" t="s">
        <v>131</v>
      </c>
      <c r="B107" s="195" t="s">
        <v>56</v>
      </c>
      <c r="C107" s="213" t="s">
        <v>206</v>
      </c>
      <c r="D107" s="228" t="s">
        <v>357</v>
      </c>
      <c r="E107" s="6">
        <v>5</v>
      </c>
      <c r="F107" s="210" t="s">
        <v>242</v>
      </c>
      <c r="G107" s="221">
        <v>2022</v>
      </c>
      <c r="H107" s="221"/>
    </row>
    <row r="108" spans="1:8" ht="42.75" customHeight="1">
      <c r="A108" s="221" t="s">
        <v>131</v>
      </c>
      <c r="B108" s="195" t="s">
        <v>57</v>
      </c>
      <c r="C108" s="213" t="s">
        <v>206</v>
      </c>
      <c r="D108" s="228" t="s">
        <v>357</v>
      </c>
      <c r="E108" s="6">
        <v>5</v>
      </c>
      <c r="F108" s="210" t="s">
        <v>242</v>
      </c>
      <c r="G108" s="221">
        <v>2022</v>
      </c>
      <c r="H108" s="221"/>
    </row>
    <row r="109" spans="1:8" ht="24.75" customHeight="1">
      <c r="A109" s="222" t="s">
        <v>8</v>
      </c>
      <c r="B109" s="13" t="s">
        <v>114</v>
      </c>
      <c r="C109" s="16"/>
      <c r="D109" s="16"/>
      <c r="E109" s="162">
        <f>E110</f>
        <v>60</v>
      </c>
      <c r="F109" s="162"/>
      <c r="G109" s="162"/>
      <c r="H109" s="160"/>
    </row>
    <row r="110" spans="1:8" ht="53.25" customHeight="1">
      <c r="A110" s="221">
        <v>1</v>
      </c>
      <c r="B110" s="195" t="s">
        <v>324</v>
      </c>
      <c r="C110" s="111" t="s">
        <v>196</v>
      </c>
      <c r="D110" s="111" t="s">
        <v>358</v>
      </c>
      <c r="E110" s="144">
        <v>60</v>
      </c>
      <c r="F110" s="5">
        <v>2022</v>
      </c>
      <c r="G110" s="5">
        <v>2025</v>
      </c>
      <c r="H110" s="8"/>
    </row>
    <row r="111" spans="1:8" ht="27.75" customHeight="1">
      <c r="A111" s="222" t="s">
        <v>122</v>
      </c>
      <c r="B111" s="13" t="s">
        <v>123</v>
      </c>
      <c r="C111" s="5"/>
      <c r="D111" s="5"/>
      <c r="E111" s="162">
        <f>E112</f>
        <v>200</v>
      </c>
      <c r="F111" s="162"/>
      <c r="G111" s="162"/>
      <c r="H111" s="8"/>
    </row>
    <row r="112" spans="1:8" ht="51.75" customHeight="1">
      <c r="A112" s="221">
        <v>1</v>
      </c>
      <c r="B112" s="195" t="s">
        <v>325</v>
      </c>
      <c r="C112" s="111" t="s">
        <v>196</v>
      </c>
      <c r="D112" s="111" t="s">
        <v>359</v>
      </c>
      <c r="E112" s="144">
        <v>200</v>
      </c>
      <c r="F112" s="5">
        <v>2022</v>
      </c>
      <c r="G112" s="5">
        <v>2025</v>
      </c>
      <c r="H112" s="8"/>
    </row>
    <row r="113" spans="1:8" ht="27" customHeight="1">
      <c r="A113" s="16" t="s">
        <v>246</v>
      </c>
      <c r="B113" s="13" t="s">
        <v>247</v>
      </c>
      <c r="C113" s="111"/>
      <c r="D113" s="111"/>
      <c r="E113" s="162">
        <f>+SUM(E114:E146)</f>
        <v>8361</v>
      </c>
      <c r="F113" s="5"/>
      <c r="G113" s="5"/>
      <c r="H113" s="8"/>
    </row>
    <row r="114" spans="1:8" ht="51" customHeight="1">
      <c r="A114" s="5">
        <v>1</v>
      </c>
      <c r="B114" s="195" t="s">
        <v>294</v>
      </c>
      <c r="C114" s="111" t="s">
        <v>203</v>
      </c>
      <c r="D114" s="228" t="s">
        <v>360</v>
      </c>
      <c r="E114" s="11">
        <v>1.75</v>
      </c>
      <c r="F114" s="251" t="s">
        <v>296</v>
      </c>
      <c r="G114" s="252"/>
      <c r="H114" s="8"/>
    </row>
    <row r="115" spans="1:8" ht="48" customHeight="1">
      <c r="A115" s="5">
        <v>2</v>
      </c>
      <c r="B115" s="195" t="s">
        <v>295</v>
      </c>
      <c r="C115" s="111" t="s">
        <v>198</v>
      </c>
      <c r="D115" s="228" t="s">
        <v>360</v>
      </c>
      <c r="E115" s="11">
        <v>1.75</v>
      </c>
      <c r="F115" s="251" t="s">
        <v>297</v>
      </c>
      <c r="G115" s="252"/>
      <c r="H115" s="8"/>
    </row>
    <row r="116" spans="1:8" ht="44.25" customHeight="1">
      <c r="A116" s="5">
        <f>+A115+1</f>
        <v>3</v>
      </c>
      <c r="B116" s="195" t="s">
        <v>248</v>
      </c>
      <c r="C116" s="111" t="s">
        <v>326</v>
      </c>
      <c r="D116" s="111" t="s">
        <v>361</v>
      </c>
      <c r="E116" s="207">
        <v>3.5</v>
      </c>
      <c r="F116" s="251" t="s">
        <v>296</v>
      </c>
      <c r="G116" s="252"/>
      <c r="H116" s="8"/>
    </row>
    <row r="117" spans="1:8" ht="56.25" customHeight="1">
      <c r="A117" s="5">
        <f t="shared" ref="A117:A121" si="3">+A116+1</f>
        <v>4</v>
      </c>
      <c r="B117" s="195" t="s">
        <v>249</v>
      </c>
      <c r="C117" s="111" t="s">
        <v>298</v>
      </c>
      <c r="D117" s="111" t="s">
        <v>361</v>
      </c>
      <c r="E117" s="207">
        <v>5</v>
      </c>
      <c r="F117" s="251" t="s">
        <v>297</v>
      </c>
      <c r="G117" s="252"/>
      <c r="H117" s="8"/>
    </row>
    <row r="118" spans="1:8" ht="72" customHeight="1">
      <c r="A118" s="5">
        <f t="shared" si="3"/>
        <v>5</v>
      </c>
      <c r="B118" s="195" t="s">
        <v>250</v>
      </c>
      <c r="C118" s="111" t="s">
        <v>298</v>
      </c>
      <c r="D118" s="111" t="s">
        <v>361</v>
      </c>
      <c r="E118" s="207">
        <v>2</v>
      </c>
      <c r="F118" s="251" t="s">
        <v>296</v>
      </c>
      <c r="G118" s="252"/>
      <c r="H118" s="8"/>
    </row>
    <row r="119" spans="1:8" ht="38.25" customHeight="1">
      <c r="A119" s="5">
        <f t="shared" si="3"/>
        <v>6</v>
      </c>
      <c r="B119" s="195" t="s">
        <v>251</v>
      </c>
      <c r="C119" s="111" t="s">
        <v>212</v>
      </c>
      <c r="D119" s="228" t="s">
        <v>360</v>
      </c>
      <c r="E119" s="207">
        <v>10</v>
      </c>
      <c r="F119" s="251" t="s">
        <v>297</v>
      </c>
      <c r="G119" s="252"/>
      <c r="H119" s="8"/>
    </row>
    <row r="120" spans="1:8" ht="51">
      <c r="A120" s="5">
        <f t="shared" si="3"/>
        <v>7</v>
      </c>
      <c r="B120" s="195" t="s">
        <v>252</v>
      </c>
      <c r="C120" s="111" t="s">
        <v>298</v>
      </c>
      <c r="D120" s="111" t="s">
        <v>361</v>
      </c>
      <c r="E120" s="207">
        <v>8</v>
      </c>
      <c r="F120" s="251" t="s">
        <v>297</v>
      </c>
      <c r="G120" s="252"/>
      <c r="H120" s="8"/>
    </row>
    <row r="121" spans="1:8" ht="38.25">
      <c r="A121" s="5">
        <f t="shared" si="3"/>
        <v>8</v>
      </c>
      <c r="B121" s="195" t="s">
        <v>253</v>
      </c>
      <c r="C121" s="111" t="s">
        <v>298</v>
      </c>
      <c r="D121" s="111" t="s">
        <v>361</v>
      </c>
      <c r="E121" s="207">
        <v>4</v>
      </c>
      <c r="F121" s="251" t="s">
        <v>297</v>
      </c>
      <c r="G121" s="252"/>
      <c r="H121" s="8"/>
    </row>
    <row r="122" spans="1:8" ht="21.75" customHeight="1">
      <c r="A122" s="5">
        <v>9</v>
      </c>
      <c r="B122" s="214" t="s">
        <v>254</v>
      </c>
      <c r="C122" s="111"/>
      <c r="D122" s="221"/>
      <c r="E122" s="7"/>
      <c r="F122" s="251"/>
      <c r="G122" s="252"/>
      <c r="H122" s="8"/>
    </row>
    <row r="123" spans="1:8" ht="25.5" customHeight="1">
      <c r="A123" s="5" t="s">
        <v>134</v>
      </c>
      <c r="B123" s="195" t="s">
        <v>255</v>
      </c>
      <c r="C123" s="242" t="s">
        <v>212</v>
      </c>
      <c r="D123" s="242" t="s">
        <v>360</v>
      </c>
      <c r="E123" s="207">
        <v>925</v>
      </c>
      <c r="F123" s="245" t="s">
        <v>299</v>
      </c>
      <c r="G123" s="246"/>
      <c r="H123" s="259"/>
    </row>
    <row r="124" spans="1:8" ht="25.5" customHeight="1">
      <c r="A124" s="5" t="s">
        <v>135</v>
      </c>
      <c r="B124" s="195" t="s">
        <v>256</v>
      </c>
      <c r="C124" s="243"/>
      <c r="D124" s="243"/>
      <c r="E124" s="207">
        <v>300</v>
      </c>
      <c r="F124" s="247"/>
      <c r="G124" s="248"/>
      <c r="H124" s="260"/>
    </row>
    <row r="125" spans="1:8" ht="23.25" customHeight="1">
      <c r="A125" s="5" t="s">
        <v>136</v>
      </c>
      <c r="B125" s="195" t="s">
        <v>257</v>
      </c>
      <c r="C125" s="243"/>
      <c r="D125" s="243"/>
      <c r="E125" s="207">
        <v>67</v>
      </c>
      <c r="F125" s="247"/>
      <c r="G125" s="248"/>
      <c r="H125" s="260"/>
    </row>
    <row r="126" spans="1:8" ht="24.75" customHeight="1">
      <c r="A126" s="5" t="s">
        <v>266</v>
      </c>
      <c r="B126" s="215" t="s">
        <v>258</v>
      </c>
      <c r="C126" s="243"/>
      <c r="D126" s="243"/>
      <c r="E126" s="207">
        <v>37</v>
      </c>
      <c r="F126" s="247"/>
      <c r="G126" s="248"/>
      <c r="H126" s="260"/>
    </row>
    <row r="127" spans="1:8" ht="36" customHeight="1">
      <c r="A127" s="5" t="s">
        <v>267</v>
      </c>
      <c r="B127" s="215" t="s">
        <v>259</v>
      </c>
      <c r="C127" s="244"/>
      <c r="D127" s="244"/>
      <c r="E127" s="207">
        <v>216</v>
      </c>
      <c r="F127" s="249"/>
      <c r="G127" s="250"/>
      <c r="H127" s="260"/>
    </row>
    <row r="128" spans="1:8" ht="38.25">
      <c r="A128" s="224" t="s">
        <v>268</v>
      </c>
      <c r="B128" s="216" t="s">
        <v>260</v>
      </c>
      <c r="C128" s="253" t="s">
        <v>212</v>
      </c>
      <c r="D128" s="253" t="s">
        <v>360</v>
      </c>
      <c r="E128" s="217">
        <v>330</v>
      </c>
      <c r="F128" s="247" t="s">
        <v>299</v>
      </c>
      <c r="G128" s="248"/>
      <c r="H128" s="260"/>
    </row>
    <row r="129" spans="1:8" ht="60" customHeight="1">
      <c r="A129" s="5" t="s">
        <v>269</v>
      </c>
      <c r="B129" s="195" t="s">
        <v>327</v>
      </c>
      <c r="C129" s="254"/>
      <c r="D129" s="255"/>
      <c r="E129" s="207">
        <v>1171</v>
      </c>
      <c r="F129" s="247"/>
      <c r="G129" s="248"/>
      <c r="H129" s="260"/>
    </row>
    <row r="130" spans="1:8" ht="59.25" customHeight="1">
      <c r="A130" s="5" t="s">
        <v>300</v>
      </c>
      <c r="B130" s="195" t="s">
        <v>328</v>
      </c>
      <c r="C130" s="228" t="s">
        <v>206</v>
      </c>
      <c r="D130" s="254"/>
      <c r="E130" s="207">
        <v>3379</v>
      </c>
      <c r="F130" s="247"/>
      <c r="G130" s="248"/>
      <c r="H130" s="260"/>
    </row>
    <row r="131" spans="1:8" ht="46.5" customHeight="1">
      <c r="A131" s="5" t="s">
        <v>301</v>
      </c>
      <c r="B131" s="195" t="s">
        <v>261</v>
      </c>
      <c r="C131" s="228" t="s">
        <v>298</v>
      </c>
      <c r="D131" s="228" t="s">
        <v>349</v>
      </c>
      <c r="E131" s="207">
        <v>410</v>
      </c>
      <c r="F131" s="249"/>
      <c r="G131" s="250"/>
      <c r="H131" s="261"/>
    </row>
    <row r="132" spans="1:8" ht="27" customHeight="1">
      <c r="A132" s="5">
        <v>10</v>
      </c>
      <c r="B132" s="214" t="s">
        <v>262</v>
      </c>
      <c r="C132" s="111"/>
      <c r="D132" s="111"/>
      <c r="E132" s="207"/>
      <c r="F132" s="251"/>
      <c r="G132" s="252"/>
      <c r="H132" s="8"/>
    </row>
    <row r="133" spans="1:8" ht="59.25" customHeight="1">
      <c r="A133" s="5" t="s">
        <v>271</v>
      </c>
      <c r="B133" s="195" t="s">
        <v>263</v>
      </c>
      <c r="C133" s="242" t="s">
        <v>203</v>
      </c>
      <c r="D133" s="242" t="s">
        <v>360</v>
      </c>
      <c r="E133" s="207">
        <v>629</v>
      </c>
      <c r="F133" s="245" t="s">
        <v>299</v>
      </c>
      <c r="G133" s="246"/>
      <c r="H133" s="259"/>
    </row>
    <row r="134" spans="1:8" ht="39" customHeight="1">
      <c r="A134" s="5" t="s">
        <v>273</v>
      </c>
      <c r="B134" s="195" t="s">
        <v>264</v>
      </c>
      <c r="C134" s="243"/>
      <c r="D134" s="243"/>
      <c r="E134" s="207">
        <v>12</v>
      </c>
      <c r="F134" s="247"/>
      <c r="G134" s="248"/>
      <c r="H134" s="260"/>
    </row>
    <row r="135" spans="1:8" ht="24" customHeight="1">
      <c r="A135" s="5" t="s">
        <v>275</v>
      </c>
      <c r="B135" s="195" t="s">
        <v>265</v>
      </c>
      <c r="C135" s="243"/>
      <c r="D135" s="243"/>
      <c r="E135" s="207">
        <v>37</v>
      </c>
      <c r="F135" s="247"/>
      <c r="G135" s="248"/>
      <c r="H135" s="260"/>
    </row>
    <row r="136" spans="1:8" ht="24" customHeight="1">
      <c r="A136" s="5" t="s">
        <v>277</v>
      </c>
      <c r="B136" s="215" t="str">
        <f>+B124</f>
        <v>Hệ thống thoát nước</v>
      </c>
      <c r="C136" s="243"/>
      <c r="D136" s="243"/>
      <c r="E136" s="207">
        <v>434</v>
      </c>
      <c r="F136" s="247"/>
      <c r="G136" s="248"/>
      <c r="H136" s="260"/>
    </row>
    <row r="137" spans="1:8" ht="24" customHeight="1">
      <c r="A137" s="5" t="s">
        <v>278</v>
      </c>
      <c r="B137" s="215" t="str">
        <f>+B125</f>
        <v xml:space="preserve">Hệ thống cấp nước </v>
      </c>
      <c r="C137" s="243"/>
      <c r="D137" s="243"/>
      <c r="E137" s="207">
        <v>68</v>
      </c>
      <c r="F137" s="247"/>
      <c r="G137" s="248"/>
      <c r="H137" s="260"/>
    </row>
    <row r="138" spans="1:8" ht="24" customHeight="1">
      <c r="A138" s="5" t="s">
        <v>280</v>
      </c>
      <c r="B138" s="215" t="s">
        <v>258</v>
      </c>
      <c r="C138" s="243"/>
      <c r="D138" s="243"/>
      <c r="E138" s="207">
        <v>19</v>
      </c>
      <c r="F138" s="247"/>
      <c r="G138" s="248"/>
      <c r="H138" s="260"/>
    </row>
    <row r="139" spans="1:8" ht="24" customHeight="1">
      <c r="A139" s="5" t="s">
        <v>302</v>
      </c>
      <c r="B139" s="215" t="s">
        <v>259</v>
      </c>
      <c r="C139" s="244"/>
      <c r="D139" s="244"/>
      <c r="E139" s="207">
        <v>100</v>
      </c>
      <c r="F139" s="249"/>
      <c r="G139" s="250"/>
      <c r="H139" s="260"/>
    </row>
    <row r="140" spans="1:8" ht="29.25" customHeight="1">
      <c r="A140" s="5">
        <v>11</v>
      </c>
      <c r="B140" s="214" t="s">
        <v>270</v>
      </c>
      <c r="C140" s="111"/>
      <c r="D140" s="111"/>
      <c r="E140" s="207"/>
      <c r="F140" s="251"/>
      <c r="G140" s="252"/>
      <c r="H140" s="8"/>
    </row>
    <row r="141" spans="1:8" ht="39.75" customHeight="1">
      <c r="A141" s="5" t="s">
        <v>303</v>
      </c>
      <c r="B141" s="195" t="s">
        <v>272</v>
      </c>
      <c r="C141" s="242" t="s">
        <v>201</v>
      </c>
      <c r="D141" s="242" t="s">
        <v>360</v>
      </c>
      <c r="E141" s="207">
        <v>73</v>
      </c>
      <c r="F141" s="245" t="s">
        <v>299</v>
      </c>
      <c r="G141" s="246"/>
      <c r="H141" s="259"/>
    </row>
    <row r="142" spans="1:8" ht="41.25" customHeight="1">
      <c r="A142" s="5" t="s">
        <v>304</v>
      </c>
      <c r="B142" s="195" t="s">
        <v>274</v>
      </c>
      <c r="C142" s="243"/>
      <c r="D142" s="243"/>
      <c r="E142" s="207">
        <v>53</v>
      </c>
      <c r="F142" s="247"/>
      <c r="G142" s="248"/>
      <c r="H142" s="260"/>
    </row>
    <row r="143" spans="1:8" ht="32.25" customHeight="1">
      <c r="A143" s="5" t="s">
        <v>305</v>
      </c>
      <c r="B143" s="195" t="s">
        <v>276</v>
      </c>
      <c r="C143" s="243"/>
      <c r="D143" s="243"/>
      <c r="E143" s="207">
        <v>33</v>
      </c>
      <c r="F143" s="247"/>
      <c r="G143" s="248"/>
      <c r="H143" s="260"/>
    </row>
    <row r="144" spans="1:8" ht="25.5" customHeight="1">
      <c r="A144" s="5" t="s">
        <v>306</v>
      </c>
      <c r="B144" s="195" t="s">
        <v>258</v>
      </c>
      <c r="C144" s="243"/>
      <c r="D144" s="243"/>
      <c r="E144" s="207">
        <v>15</v>
      </c>
      <c r="F144" s="247"/>
      <c r="G144" s="248"/>
      <c r="H144" s="260"/>
    </row>
    <row r="145" spans="1:8" ht="39" customHeight="1">
      <c r="A145" s="5" t="s">
        <v>307</v>
      </c>
      <c r="B145" s="195" t="s">
        <v>279</v>
      </c>
      <c r="C145" s="243"/>
      <c r="D145" s="243"/>
      <c r="E145" s="207">
        <v>10</v>
      </c>
      <c r="F145" s="247"/>
      <c r="G145" s="248"/>
      <c r="H145" s="260"/>
    </row>
    <row r="146" spans="1:8" ht="39.75" customHeight="1">
      <c r="A146" s="5" t="s">
        <v>308</v>
      </c>
      <c r="B146" s="195" t="s">
        <v>281</v>
      </c>
      <c r="C146" s="244"/>
      <c r="D146" s="244"/>
      <c r="E146" s="207">
        <v>7</v>
      </c>
      <c r="F146" s="249"/>
      <c r="G146" s="250"/>
      <c r="H146" s="261"/>
    </row>
    <row r="147" spans="1:8" ht="21" customHeight="1">
      <c r="A147" s="16" t="s">
        <v>282</v>
      </c>
      <c r="B147" s="13" t="s">
        <v>283</v>
      </c>
      <c r="C147" s="111"/>
      <c r="D147" s="111"/>
      <c r="E147" s="162">
        <f>SUM(E148:E157)</f>
        <v>387</v>
      </c>
      <c r="F147" s="251"/>
      <c r="G147" s="252"/>
      <c r="H147" s="8"/>
    </row>
    <row r="148" spans="1:8" s="218" customFormat="1" ht="35.25" customHeight="1">
      <c r="A148" s="5">
        <v>1</v>
      </c>
      <c r="B148" s="195" t="s">
        <v>284</v>
      </c>
      <c r="C148" s="242" t="s">
        <v>309</v>
      </c>
      <c r="D148" s="242" t="s">
        <v>361</v>
      </c>
      <c r="E148" s="144">
        <v>60</v>
      </c>
      <c r="F148" s="245" t="s">
        <v>310</v>
      </c>
      <c r="G148" s="246"/>
      <c r="H148" s="259"/>
    </row>
    <row r="149" spans="1:8" s="218" customFormat="1" ht="54" customHeight="1">
      <c r="A149" s="5">
        <v>2</v>
      </c>
      <c r="B149" s="195" t="s">
        <v>285</v>
      </c>
      <c r="C149" s="243"/>
      <c r="D149" s="243"/>
      <c r="E149" s="144">
        <v>50</v>
      </c>
      <c r="F149" s="247"/>
      <c r="G149" s="248"/>
      <c r="H149" s="260"/>
    </row>
    <row r="150" spans="1:8" s="218" customFormat="1" ht="56.25" customHeight="1">
      <c r="A150" s="5">
        <v>3</v>
      </c>
      <c r="B150" s="195" t="s">
        <v>286</v>
      </c>
      <c r="C150" s="243"/>
      <c r="D150" s="243"/>
      <c r="E150" s="144">
        <v>60</v>
      </c>
      <c r="F150" s="247"/>
      <c r="G150" s="248"/>
      <c r="H150" s="260"/>
    </row>
    <row r="151" spans="1:8" s="218" customFormat="1" ht="36.75" customHeight="1">
      <c r="A151" s="5">
        <v>4</v>
      </c>
      <c r="B151" s="195" t="s">
        <v>287</v>
      </c>
      <c r="C151" s="243"/>
      <c r="D151" s="243"/>
      <c r="E151" s="144">
        <v>15</v>
      </c>
      <c r="F151" s="247"/>
      <c r="G151" s="248"/>
      <c r="H151" s="260"/>
    </row>
    <row r="152" spans="1:8" s="218" customFormat="1" ht="33" customHeight="1">
      <c r="A152" s="5">
        <v>5</v>
      </c>
      <c r="B152" s="195" t="s">
        <v>288</v>
      </c>
      <c r="C152" s="243"/>
      <c r="D152" s="243"/>
      <c r="E152" s="144">
        <v>20</v>
      </c>
      <c r="F152" s="247"/>
      <c r="G152" s="248"/>
      <c r="H152" s="260"/>
    </row>
    <row r="153" spans="1:8" s="218" customFormat="1" ht="33.75" customHeight="1">
      <c r="A153" s="5">
        <v>6</v>
      </c>
      <c r="B153" s="195" t="s">
        <v>289</v>
      </c>
      <c r="C153" s="243"/>
      <c r="D153" s="243"/>
      <c r="E153" s="144">
        <v>10</v>
      </c>
      <c r="F153" s="247"/>
      <c r="G153" s="248"/>
      <c r="H153" s="260"/>
    </row>
    <row r="154" spans="1:8" s="218" customFormat="1" ht="56.25" customHeight="1">
      <c r="A154" s="5">
        <v>7</v>
      </c>
      <c r="B154" s="195" t="s">
        <v>290</v>
      </c>
      <c r="C154" s="243"/>
      <c r="D154" s="243"/>
      <c r="E154" s="144">
        <v>7</v>
      </c>
      <c r="F154" s="247"/>
      <c r="G154" s="248"/>
      <c r="H154" s="260"/>
    </row>
    <row r="155" spans="1:8" s="218" customFormat="1" ht="61.5" customHeight="1">
      <c r="A155" s="5">
        <v>8</v>
      </c>
      <c r="B155" s="195" t="s">
        <v>291</v>
      </c>
      <c r="C155" s="243"/>
      <c r="D155" s="243"/>
      <c r="E155" s="144">
        <v>150</v>
      </c>
      <c r="F155" s="247"/>
      <c r="G155" s="248"/>
      <c r="H155" s="260"/>
    </row>
    <row r="156" spans="1:8" s="218" customFormat="1" ht="57.75" customHeight="1">
      <c r="A156" s="5">
        <v>9</v>
      </c>
      <c r="B156" s="195" t="s">
        <v>292</v>
      </c>
      <c r="C156" s="243"/>
      <c r="D156" s="243"/>
      <c r="E156" s="144">
        <v>5</v>
      </c>
      <c r="F156" s="247"/>
      <c r="G156" s="248"/>
      <c r="H156" s="260"/>
    </row>
    <row r="157" spans="1:8" s="218" customFormat="1" ht="41.25" customHeight="1">
      <c r="A157" s="5">
        <v>10</v>
      </c>
      <c r="B157" s="195" t="s">
        <v>293</v>
      </c>
      <c r="C157" s="244"/>
      <c r="D157" s="244"/>
      <c r="E157" s="144">
        <v>10</v>
      </c>
      <c r="F157" s="249"/>
      <c r="G157" s="250"/>
      <c r="H157" s="261"/>
    </row>
  </sheetData>
  <mergeCells count="43">
    <mergeCell ref="H123:H131"/>
    <mergeCell ref="H148:H157"/>
    <mergeCell ref="H133:H139"/>
    <mergeCell ref="H141:H146"/>
    <mergeCell ref="F117:G117"/>
    <mergeCell ref="H66:H67"/>
    <mergeCell ref="F114:G114"/>
    <mergeCell ref="F115:G115"/>
    <mergeCell ref="A1:H1"/>
    <mergeCell ref="A2:H2"/>
    <mergeCell ref="A4:A5"/>
    <mergeCell ref="B4:B5"/>
    <mergeCell ref="C4:C5"/>
    <mergeCell ref="D4:D5"/>
    <mergeCell ref="E4:E5"/>
    <mergeCell ref="F4:G4"/>
    <mergeCell ref="H4:H5"/>
    <mergeCell ref="F122:G122"/>
    <mergeCell ref="C128:C129"/>
    <mergeCell ref="D128:D130"/>
    <mergeCell ref="B27:C27"/>
    <mergeCell ref="A66:A67"/>
    <mergeCell ref="F116:G116"/>
    <mergeCell ref="F118:G118"/>
    <mergeCell ref="F119:G119"/>
    <mergeCell ref="F120:G120"/>
    <mergeCell ref="F121:G121"/>
    <mergeCell ref="C148:C157"/>
    <mergeCell ref="D148:D157"/>
    <mergeCell ref="F148:G157"/>
    <mergeCell ref="F123:G127"/>
    <mergeCell ref="F128:G131"/>
    <mergeCell ref="F147:G147"/>
    <mergeCell ref="F132:G132"/>
    <mergeCell ref="C133:C139"/>
    <mergeCell ref="D133:D139"/>
    <mergeCell ref="F133:G139"/>
    <mergeCell ref="F140:G140"/>
    <mergeCell ref="C141:C146"/>
    <mergeCell ref="D141:D146"/>
    <mergeCell ref="F141:G146"/>
    <mergeCell ref="C123:C127"/>
    <mergeCell ref="D123:D127"/>
  </mergeCells>
  <pageMargins left="0.48" right="0.21" top="0.34" bottom="0.31" header="0.3" footer="0.21"/>
  <pageSetup paperSize="9"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Bieu KH dau tu xd KCHTGT (2)</vt:lpstr>
      <vt:lpstr>Luu Goc (2)</vt:lpstr>
      <vt:lpstr>Biểu ke hoach chi tiet</vt:lpstr>
      <vt:lpstr>'Bieu KH dau tu xd KCHTGT (2)'!Print_Titles</vt:lpstr>
      <vt:lpstr>'Biểu ke hoach chi tiet'!Print_Titles</vt:lpstr>
      <vt:lpstr>'Luu Goc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FPT</cp:lastModifiedBy>
  <cp:lastPrinted>2022-01-12T07:47:16Z</cp:lastPrinted>
  <dcterms:created xsi:type="dcterms:W3CDTF">2020-07-08T14:35:34Z</dcterms:created>
  <dcterms:modified xsi:type="dcterms:W3CDTF">2022-01-12T08:25:49Z</dcterms:modified>
</cp:coreProperties>
</file>